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andre\Desktop\Proyectos de investigación\PEF\Variables fuentes\Variables PEFAL\"/>
    </mc:Choice>
  </mc:AlternateContent>
  <xr:revisionPtr revIDLastSave="0" documentId="13_ncr:1_{321DBD40-65AA-45BB-BC68-E5800A081277}" xr6:coauthVersionLast="47" xr6:coauthVersionMax="47" xr10:uidLastSave="{00000000-0000-0000-0000-000000000000}"/>
  <bookViews>
    <workbookView xWindow="-120" yWindow="-120" windowWidth="20730" windowHeight="11040" tabRatio="932" xr2:uid="{5C37186A-49E4-B945-9353-AB12BCEC2A9F}"/>
  </bookViews>
  <sheets>
    <sheet name="BASE" sheetId="17" r:id="rId1"/>
    <sheet name="ARGENTINA" sheetId="8" r:id="rId2"/>
    <sheet name="BRASIL" sheetId="9" r:id="rId3"/>
    <sheet name="CHILE" sheetId="20" r:id="rId4"/>
    <sheet name="COLOMBIA" sheetId="6" r:id="rId5"/>
    <sheet name="COSTA RICA" sheetId="11" r:id="rId6"/>
    <sheet name="EL SALVADOR" sheetId="12" r:id="rId7"/>
    <sheet name="MÉXICO" sheetId="13" r:id="rId8"/>
    <sheet name="NICARAGUA" sheetId="14" r:id="rId9"/>
    <sheet name="PERÚ" sheetId="22" r:id="rId10"/>
    <sheet name="Estimaciones" sheetId="23" r:id="rId11"/>
  </sheets>
  <definedNames>
    <definedName name="entrantes">#REF!</definedName>
    <definedName name="SECRETARI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23" l="1"/>
  <c r="J6" i="23"/>
  <c r="J7" i="23"/>
  <c r="J8" i="23"/>
  <c r="J9" i="23"/>
  <c r="J10" i="23"/>
  <c r="J11" i="23"/>
  <c r="J12" i="23"/>
  <c r="J13" i="23"/>
  <c r="J14" i="23"/>
  <c r="J15" i="23"/>
  <c r="J16" i="23"/>
  <c r="J17" i="23"/>
  <c r="J18" i="23"/>
  <c r="J19" i="23"/>
  <c r="J20" i="23"/>
  <c r="J21" i="23"/>
  <c r="J22" i="23"/>
  <c r="J23" i="23"/>
  <c r="J24" i="23"/>
  <c r="J25" i="23"/>
  <c r="J26" i="23"/>
  <c r="J27" i="23"/>
  <c r="J28" i="23"/>
  <c r="J29" i="23"/>
  <c r="J30" i="23"/>
  <c r="J31" i="23"/>
  <c r="J32" i="23"/>
  <c r="J33" i="23"/>
  <c r="J34" i="23"/>
  <c r="J35" i="23"/>
  <c r="J36" i="23"/>
  <c r="J37" i="23"/>
  <c r="J38" i="23"/>
  <c r="J39" i="23"/>
  <c r="J40" i="23"/>
  <c r="J41" i="23"/>
  <c r="J42" i="23"/>
  <c r="J43" i="23"/>
  <c r="J44" i="23"/>
  <c r="J45" i="23"/>
  <c r="J46" i="23"/>
  <c r="J47" i="23"/>
  <c r="J48" i="23"/>
  <c r="J4" i="23"/>
  <c r="H5" i="23"/>
  <c r="I5" i="23"/>
  <c r="H6" i="23"/>
  <c r="I6" i="23"/>
  <c r="H7" i="23"/>
  <c r="I7" i="23"/>
  <c r="H8" i="23"/>
  <c r="I8" i="23"/>
  <c r="H9" i="23"/>
  <c r="I9" i="23"/>
  <c r="H10" i="23"/>
  <c r="I10" i="23"/>
  <c r="H11" i="23"/>
  <c r="I11" i="23"/>
  <c r="H12" i="23"/>
  <c r="I12" i="23"/>
  <c r="H13" i="23"/>
  <c r="I13" i="23"/>
  <c r="H14" i="23"/>
  <c r="I14" i="23"/>
  <c r="H15" i="23"/>
  <c r="I15" i="23"/>
  <c r="H16" i="23"/>
  <c r="I16" i="23"/>
  <c r="H17" i="23"/>
  <c r="I17" i="23"/>
  <c r="H18" i="23"/>
  <c r="I18" i="23"/>
  <c r="H19" i="23"/>
  <c r="I19" i="23"/>
  <c r="H20" i="23"/>
  <c r="I20" i="23"/>
  <c r="H21" i="23"/>
  <c r="I21" i="23"/>
  <c r="H22" i="23"/>
  <c r="I22" i="23"/>
  <c r="H23" i="23"/>
  <c r="I23" i="23"/>
  <c r="H24" i="23"/>
  <c r="I24" i="23"/>
  <c r="H25" i="23"/>
  <c r="I25" i="23"/>
  <c r="H26" i="23"/>
  <c r="I26" i="23"/>
  <c r="H27" i="23"/>
  <c r="I27" i="23"/>
  <c r="H28" i="23"/>
  <c r="I28" i="23"/>
  <c r="H29" i="23"/>
  <c r="I29" i="23"/>
  <c r="H30" i="23"/>
  <c r="I30" i="23"/>
  <c r="H31" i="23"/>
  <c r="I31" i="23"/>
  <c r="H32" i="23"/>
  <c r="I32" i="23"/>
  <c r="H33" i="23"/>
  <c r="I33" i="23"/>
  <c r="H34" i="23"/>
  <c r="I34" i="23"/>
  <c r="H35" i="23"/>
  <c r="I35" i="23"/>
  <c r="H36" i="23"/>
  <c r="I36" i="23"/>
  <c r="H37" i="23"/>
  <c r="I37" i="23"/>
  <c r="H38" i="23"/>
  <c r="I38" i="23"/>
  <c r="H39" i="23"/>
  <c r="I39" i="23"/>
  <c r="H40" i="23"/>
  <c r="I40" i="23"/>
  <c r="H41" i="23"/>
  <c r="I41" i="23"/>
  <c r="H42" i="23"/>
  <c r="I42" i="23"/>
  <c r="H43" i="23"/>
  <c r="I43" i="23"/>
  <c r="H44" i="23"/>
  <c r="I44" i="23"/>
  <c r="H45" i="23"/>
  <c r="I45" i="23"/>
  <c r="H46" i="23"/>
  <c r="I46" i="23"/>
  <c r="H47" i="23"/>
  <c r="I47" i="23"/>
  <c r="H48" i="23"/>
  <c r="I48" i="23"/>
  <c r="I4" i="23"/>
  <c r="H4" i="23"/>
  <c r="S58" i="22"/>
  <c r="B26" i="22"/>
  <c r="S37" i="12"/>
  <c r="Y61" i="11"/>
  <c r="AE58" i="22"/>
  <c r="AB58" i="22"/>
  <c r="Y58" i="22"/>
  <c r="V58" i="22"/>
  <c r="N26" i="22"/>
  <c r="K26" i="22"/>
  <c r="H26" i="22"/>
  <c r="E26" i="22"/>
  <c r="AE25" i="14"/>
  <c r="AB25" i="14"/>
  <c r="Y25" i="14"/>
  <c r="AH56" i="13"/>
  <c r="AE56" i="13"/>
  <c r="AB56" i="13"/>
  <c r="Y56" i="13"/>
  <c r="V56" i="13"/>
  <c r="N27" i="13"/>
  <c r="K27" i="13"/>
  <c r="H27" i="13"/>
  <c r="E27" i="13"/>
  <c r="B27" i="13"/>
  <c r="AE37" i="12"/>
  <c r="AB37" i="12"/>
  <c r="Y37" i="12"/>
  <c r="V37" i="12"/>
  <c r="AH61" i="11"/>
  <c r="AE61" i="11"/>
  <c r="AB61" i="11"/>
  <c r="V61" i="11"/>
  <c r="N25" i="11"/>
  <c r="K25" i="11"/>
  <c r="H25" i="11"/>
  <c r="E25" i="11"/>
  <c r="B25" i="11"/>
  <c r="AG76" i="6"/>
  <c r="AD76" i="6"/>
  <c r="AA76" i="6"/>
  <c r="X76" i="6"/>
  <c r="U76" i="6"/>
  <c r="N25" i="6"/>
  <c r="Z71" i="20"/>
  <c r="W71" i="20"/>
  <c r="T71" i="20"/>
  <c r="Q71" i="20"/>
  <c r="N71" i="20"/>
  <c r="N52" i="9"/>
  <c r="K52" i="9"/>
  <c r="H52" i="9"/>
  <c r="E52" i="9"/>
  <c r="N51" i="9"/>
  <c r="K51" i="9"/>
  <c r="H51" i="9"/>
  <c r="E51" i="9"/>
  <c r="B51" i="9"/>
  <c r="B52" i="9"/>
  <c r="Y113" i="8"/>
  <c r="V113" i="8"/>
  <c r="S113" i="8"/>
  <c r="AE113" i="8"/>
  <c r="AE112" i="8"/>
  <c r="AB113" i="8"/>
  <c r="AB112" i="8"/>
  <c r="Y112" i="8"/>
  <c r="V112" i="8"/>
  <c r="S112" i="8"/>
  <c r="N31" i="8"/>
  <c r="K31" i="8"/>
  <c r="H31" i="8"/>
  <c r="E31" i="8"/>
  <c r="B31" i="8"/>
  <c r="N30" i="8"/>
  <c r="K30" i="8"/>
  <c r="H30" i="8"/>
  <c r="E30" i="8"/>
  <c r="B30" i="8"/>
  <c r="N18" i="12"/>
  <c r="K18" i="12"/>
  <c r="H18" i="12"/>
  <c r="E18" i="12"/>
  <c r="B18" i="12"/>
  <c r="K25" i="6"/>
  <c r="H25" i="6"/>
  <c r="E25" i="6"/>
  <c r="B25" i="6"/>
  <c r="AF104" i="9"/>
  <c r="AC104" i="9"/>
  <c r="Z104" i="9"/>
  <c r="W104" i="9"/>
  <c r="T104" i="9"/>
  <c r="A13" i="17"/>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B17" i="12"/>
  <c r="E17" i="12"/>
  <c r="H17" i="12"/>
  <c r="K17" i="12"/>
  <c r="N1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tc={13D148BF-E65C-0142-AFAE-FF3204AC9A62}</author>
    <author>tc={3242D833-8793-524F-A7A5-BD517B1288BC}</author>
    <author>tc={F57D66A1-D111-4742-9F66-4181B0D64012}</author>
    <author>tc={FE640CE2-CC56-8647-B0B0-41E2AB1BA204}</author>
    <author>tc={AFF57E45-0FFD-AE43-BDBB-395F8F14B7C5}</author>
  </authors>
  <commentList>
    <comment ref="AE9" authorId="0" shapeId="0" xr:uid="{13D148BF-E65C-0142-AFAE-FF3204AC9A62}">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eliminó la Secretaría</t>
      </text>
    </comment>
    <comment ref="A13" authorId="1" shapeId="0" xr:uid="{3242D833-8793-524F-A7A5-BD517B1288BC}">
      <text>
        <t>[Comentario encadenado]
Su versión de Excel le permite leer este comentario encadenado; sin embargo, las ediciones que se apliquen se quitarán si el archivo se abre en una versión más reciente de Excel. Más información: https://go.microsoft.com/fwlink/?linkid=870924
Comentario:
    Milei cambió el nombre de Justicia y DDHH a Justicia</t>
      </text>
    </comment>
    <comment ref="AE20" authorId="2" shapeId="0" xr:uid="{F57D66A1-D111-4742-9F66-4181B0D64012}">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eliminó la Secretaría</t>
      </text>
    </comment>
    <comment ref="S27" authorId="3" shapeId="0" xr:uid="{FE640CE2-CC56-8647-B0B0-41E2AB1BA204}">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N/A significa que antes no existía la secretaría o que se eliminó. También puede ser que renuncie el titular y no pongan a un sucesor. </t>
      </text>
    </comment>
    <comment ref="AE48" authorId="4" shapeId="0" xr:uid="{AFF57E45-0FFD-AE43-BDBB-395F8F14B7C5}">
      <text>
        <t>[Comentario encadenado]
Su versión de Excel le permite leer este comentario encadenado; sin embargo, las ediciones que se apliquen se quitarán si el archivo se abre en una versión más reciente de Excel. Más información: https://go.microsoft.com/fwlink/?linkid=870924
Comentario:
    Eliminó esta secretaría</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tc={3120266A-E8E7-7F4E-B959-6C9CBBE8B75F}</author>
  </authors>
  <commentList>
    <comment ref="N9" authorId="0" shapeId="0" xr:uid="{3120266A-E8E7-7F4E-B959-6C9CBBE8B75F}">
      <text>
        <t>[Comentario encadenado]
Su versión de Excel le permite leer este comentario encadenado; sin embargo, las ediciones que se apliquen se quitarán si el archivo se abre en una versión más reciente de Excel. Más información: https://go.microsoft.com/fwlink/?linkid=870924
Comentario:
    Renunció el 2 de abril del 2024
Respuesta:
    Enrique Parada ministro interino</t>
      </text>
    </comment>
  </commentList>
</comments>
</file>

<file path=xl/sharedStrings.xml><?xml version="1.0" encoding="utf-8"?>
<sst xmlns="http://schemas.openxmlformats.org/spreadsheetml/2006/main" count="6601" uniqueCount="3267">
  <si>
    <t>N°</t>
  </si>
  <si>
    <t>PAÍS</t>
  </si>
  <si>
    <t>AÑO</t>
  </si>
  <si>
    <t>1.1.Ministras_%</t>
  </si>
  <si>
    <t>Argentina</t>
  </si>
  <si>
    <t>Brasil</t>
  </si>
  <si>
    <t>Chile</t>
  </si>
  <si>
    <t>Colombia</t>
  </si>
  <si>
    <t>Costa Rica</t>
  </si>
  <si>
    <t>El Salvador</t>
  </si>
  <si>
    <t>México</t>
  </si>
  <si>
    <t>Nicaragua</t>
  </si>
  <si>
    <t>Perú</t>
  </si>
  <si>
    <t xml:space="preserve">Javier Milei (10/12/2023 - Presente) </t>
  </si>
  <si>
    <t>Ministerios</t>
  </si>
  <si>
    <t>Interior</t>
  </si>
  <si>
    <t>Eduardo de Pedro</t>
  </si>
  <si>
    <t>Guillermo Francos</t>
  </si>
  <si>
    <t>RREE, Comercio Internacional y Culto</t>
  </si>
  <si>
    <t>Felipe Solá</t>
  </si>
  <si>
    <t>Santiago Cafiero</t>
  </si>
  <si>
    <t>Diana Mondino</t>
  </si>
  <si>
    <t>Defensa</t>
  </si>
  <si>
    <t>Agustín Rossi</t>
  </si>
  <si>
    <t>Jorge Taiana</t>
  </si>
  <si>
    <t>Luis Petri</t>
  </si>
  <si>
    <t>Economía</t>
  </si>
  <si>
    <t>Martín Guzmán</t>
  </si>
  <si>
    <t>Luis Caputo</t>
  </si>
  <si>
    <t xml:space="preserve">Seguridad </t>
  </si>
  <si>
    <t>Sabina Frederic</t>
  </si>
  <si>
    <t>Aníbal Fernández</t>
  </si>
  <si>
    <t>Patricia Bullrich</t>
  </si>
  <si>
    <t>Salud</t>
  </si>
  <si>
    <t>Ginés González García</t>
  </si>
  <si>
    <t>Carla Vizzotti</t>
  </si>
  <si>
    <t>Mario Russo</t>
  </si>
  <si>
    <t>Justicia</t>
  </si>
  <si>
    <t>Mariano Cuneo Libarona</t>
  </si>
  <si>
    <t>Capital Humano</t>
  </si>
  <si>
    <t>Sandra Pettovello</t>
  </si>
  <si>
    <t>Transporte</t>
  </si>
  <si>
    <t>Mario Meoni</t>
  </si>
  <si>
    <t>Alexis Guerra</t>
  </si>
  <si>
    <t>Diego Alberto Giulano</t>
  </si>
  <si>
    <t>Obras Públicas</t>
  </si>
  <si>
    <t>Gabriel Katopodis</t>
  </si>
  <si>
    <t>Justicia y DDHH</t>
  </si>
  <si>
    <t>Marcela Losardo</t>
  </si>
  <si>
    <t>Martín Soria</t>
  </si>
  <si>
    <t>Desarrollo Social</t>
  </si>
  <si>
    <t>Daniel Arroyo</t>
  </si>
  <si>
    <t>Juan Horacio Zabaleta</t>
  </si>
  <si>
    <t>Victoria Tolosa Paz</t>
  </si>
  <si>
    <t>Mujeres, Género y Diversidad</t>
  </si>
  <si>
    <t>Elizabeth Gómez Alcorta</t>
  </si>
  <si>
    <t>Ayelén Mazzina</t>
  </si>
  <si>
    <t>Educación</t>
  </si>
  <si>
    <t>Nicolás Trotta</t>
  </si>
  <si>
    <t>Jaime Perczyk</t>
  </si>
  <si>
    <t>Cultura</t>
  </si>
  <si>
    <t>Tristán Bauer</t>
  </si>
  <si>
    <t>Ciencia, Tecnología e Innovación</t>
  </si>
  <si>
    <t>Roberto Salvarezza</t>
  </si>
  <si>
    <t>Daniel Filmus</t>
  </si>
  <si>
    <t>Trabajo, empleo y seguridad social</t>
  </si>
  <si>
    <t>Claudio Moroni</t>
  </si>
  <si>
    <t>Kelly Olmos</t>
  </si>
  <si>
    <t>Ambiente y desarrollo sostenible</t>
  </si>
  <si>
    <t>Juan Cabandié</t>
  </si>
  <si>
    <t>Turismo y Deportes</t>
  </si>
  <si>
    <t>Matías Lammens</t>
  </si>
  <si>
    <t>Desarrollo Territorial y Hábitat</t>
  </si>
  <si>
    <t>María Eugenia Bielsa</t>
  </si>
  <si>
    <t>Jorge Ferraresi</t>
  </si>
  <si>
    <t>Santiago Maggiotti</t>
  </si>
  <si>
    <t>Desarrollo Productivo</t>
  </si>
  <si>
    <t>Matías Kulfas</t>
  </si>
  <si>
    <t>Agricultura, Ganadería y Pesca</t>
  </si>
  <si>
    <t xml:space="preserve">	Luis Basterra</t>
  </si>
  <si>
    <t>Total ministerios</t>
  </si>
  <si>
    <t>SUMA MUJERES</t>
  </si>
  <si>
    <t>% MUJERES MINISTRAS</t>
  </si>
  <si>
    <t>https://www.ambito.com/politica/casa-rosada/publicaron-el-nuevo-organigrama-del-estado-21-ministerios-84-secretarias-y-169-subsecretarias-n5072421</t>
  </si>
  <si>
    <t>https://chequeado.com/el-explicador/ministerios-cuantos-y-cuales-fueron-en-cada-gestion/</t>
  </si>
  <si>
    <t>https://chequeado.com/el-explicador/el-nuevo-gabinete-de-javier-milei-reduce-a-la-mitad-los-ministerios-y-concentra-en-2-varias-areas/</t>
  </si>
  <si>
    <t>https://www.pagina12.com.ar/235142-el-listado-completo-del-gabinete-de-alberto-fernandez</t>
  </si>
  <si>
    <t>https://www.bbc.com/mundo/noticias-america-latina-58605528</t>
  </si>
  <si>
    <t>https://elpais.com/argentina/2022-10-11/alberto-fernandez-suma-al-gabinete-de-ministros-a-tres-mujeres-de-su-circulo-politico.html</t>
  </si>
  <si>
    <t>https://www.eleconomista.com.mx/internacionales/Cuantos-ministros-han-salido-del-gabinete-de-Alberto-Fernandez-desde-que-es-presidente-de-Argentina-20220703-0021.html</t>
  </si>
  <si>
    <t>https://cnnespanol.cnn.com/2023/12/09/guillermo-francos-ministro-del-interior-javier-milei-orix/</t>
  </si>
  <si>
    <t>https://www.cba24n.com.ar/politica/felipe-sola--el-canciller-elegido-por-alberto_a5dea5cc2ca31ad07ccd332bf</t>
  </si>
  <si>
    <t>https://www.perfil.com/noticias/opinion/fernando-jose-kohutiak-santiago-cafiero-el-nuevo-canciller-esta-a-la-altura-de-la-designacion.phtml</t>
  </si>
  <si>
    <t>https://cnnespanol.cnn.com/2023/12/09/diana-mondino-canciller-milei-argentina-orix-arg/</t>
  </si>
  <si>
    <t>https://www.clarin.com/politica/javier-milei-anuncio-luis-petri-ministro-defensa_0_w9Vn6lJGMa.html</t>
  </si>
  <si>
    <t>https://www.dw.com/es/argentina-massa-asume-como-superministro-de-economía/a-62701745</t>
  </si>
  <si>
    <t>https://cnnespanol.cnn.com/2023/12/11/luis-caputo-el-ministro-de-economia-quien-es-javier-milei-orix/</t>
  </si>
  <si>
    <t>https://www.econoblog.com.ar/133495/javier-milei-confirmo-a-patricia-bullrich-como-ministra-de-seguridad/</t>
  </si>
  <si>
    <t>https://www.pagina12.com.ar/234517-gines-gonzalez-garcia-sera-ministro-de-salud-el-primer-confi</t>
  </si>
  <si>
    <t>https://www.24horas.cl/internacional/noticias/javier-milei-elige-al-cardiologo-mario-russo-como-nuevo-ministro-de-salud</t>
  </si>
  <si>
    <t>https://cnnespanol.cnn.com/2023/11/22/quien-es-mariano-cuneo-libarona-ministro-de-justicia-orix/</t>
  </si>
  <si>
    <t>https://cnnespanol.cnn.com/2023/12/07/sandra-petovello-quien-ministra-capital-humano-orix/</t>
  </si>
  <si>
    <t>https://www.0264noticias.com.ar/noticias/2019/12/04/15018-alberto-fernandez-eligio-a-mario-meoni-para-transporte</t>
  </si>
  <si>
    <t>https://www.casarosada.gob.ar/slider-principal/47732-el-presidente-tomo-juramento-como-nuevo-ministro-de-transporte-a-alexis-guerrera</t>
  </si>
  <si>
    <t>https://tradenews.com.ar/asume-el-tercer-ministro-de-transporte-de-alberto-fernandez/</t>
  </si>
  <si>
    <t>https://www.ambito.com/politica/alberto-fernandez/quien-es-marcela-losardo-la-ministra-justicia-n5069323</t>
  </si>
  <si>
    <t>https://laopinionaustral.com.ar/argentina/juan-horacio-zabaleta-asumira-como-ministro-de-desarrollo-social-385571.html</t>
  </si>
  <si>
    <t>https://www.pagina12.com.ar/488622-la-historia-de-victoria-tolosa-paz-la-nueva-ministra-de-desa</t>
  </si>
  <si>
    <t>https://agenciasanluis.com/2022/10/13/826526-ayelen-mazzina-asumio-como-ministra-de-las-mujeres-generos-y-diversidad-de-la-nacion/</t>
  </si>
  <si>
    <t>https://www.ambito.com/politica/claudio-moroni/quien-es-kelly-olmos-la-ministra-que-reemplazara-moroni-la-que-le-falta-curriculum-laboral-n5555363</t>
  </si>
  <si>
    <t>https://www.pagina12.com.ar/235035-quien-es-maria-eugenia-bielsa</t>
  </si>
  <si>
    <t>https://www.clarin.com/politica/santiago-maggiotti-segundo-jorge-ferraresi-tomara-lugar-ministerio-habitat_0_kzqqGqNi9Y.html</t>
  </si>
  <si>
    <t>https://www.lanacion.com.ar/economia/quien-es-matias-kulfas-nid2312977/</t>
  </si>
  <si>
    <t>https://www.infocampo.com.ar/quien-es-luis-basterra-el-hombre-que-se-convertiria-en-el-nuevo-ministro-de-agricultura/</t>
  </si>
  <si>
    <t>Seguridad Institucional</t>
  </si>
  <si>
    <t>Augusto Heleno Ribeiro</t>
  </si>
  <si>
    <t>Marco Dos Santos</t>
  </si>
  <si>
    <t>Fernando Azevedo</t>
  </si>
  <si>
    <t>Walter Souza Braga</t>
  </si>
  <si>
    <t>Paulo Sergio Nogueira</t>
  </si>
  <si>
    <t>José Múcio</t>
  </si>
  <si>
    <t>https://www.france24.com/es/américa-latina/20210329-brasil-renuncias-canciller-araujo-ministro-defensa-azevedo-bolsonaro</t>
  </si>
  <si>
    <t>https://www.correiobraziliense.com.br/politica/2022/04/4997650-general-do-exercito-paulo-sergio-nogueira-assume-ministerio-da-defesa.html</t>
  </si>
  <si>
    <t>Minas y Energía</t>
  </si>
  <si>
    <t>Bento Albuquerque</t>
  </si>
  <si>
    <t>Adolfo Sachsida</t>
  </si>
  <si>
    <t>Alexandre Silveira</t>
  </si>
  <si>
    <t>https://es.euronews.com/2022/05/11/brasil-politica-energia</t>
  </si>
  <si>
    <t>Justicia y Seguridad Pública</t>
  </si>
  <si>
    <t>André Luis de Almeida</t>
  </si>
  <si>
    <t>Anderson Torres</t>
  </si>
  <si>
    <t>Flávio Dino</t>
  </si>
  <si>
    <t>Ricardo Lewandowski</t>
  </si>
  <si>
    <t>https://www.dw.com/es/bolsonaro-nombra-ministro-de-justicia-a-pastor-evangélico/a-53268781</t>
  </si>
  <si>
    <t>https://www1.folha.uol.com.br/internacional/es/brasil/2022/12/lula-anuncia-sus-primeros-ministros-y-trata-de-apaciguar-a-militares.shtml</t>
  </si>
  <si>
    <t>https://efe.com/mundo/2024-01-11/lula-nombra-al-exmagistrado-del-supremo-ricardo-lewandowski-como-ministro-de-justicia/</t>
  </si>
  <si>
    <t>Economía (Bolsonaro) - Hacienda (Lula)</t>
  </si>
  <si>
    <t>Paulo Guedes</t>
  </si>
  <si>
    <t>Fernando Haddad</t>
  </si>
  <si>
    <t>Agricultura</t>
  </si>
  <si>
    <t>Teresa Cristina</t>
  </si>
  <si>
    <t>Marcos Montes</t>
  </si>
  <si>
    <t>Carlos Fávaro</t>
  </si>
  <si>
    <t>https://acg.com.uy/marcos-montes-asume-el-ministerio-de-agricultura-en-brasil/</t>
  </si>
  <si>
    <t>Relaciones Exteriores</t>
  </si>
  <si>
    <t>Ernesto Araujo</t>
  </si>
  <si>
    <t>Carlos Alberto Franco</t>
  </si>
  <si>
    <t>Mauro Vieira</t>
  </si>
  <si>
    <t>https://www.dw.com/es/brasil-bolsonaro-nombra-ministro-de-exteriores-a-un-diplomático-conservador/a-46300660</t>
  </si>
  <si>
    <t>Eduardo Pazuello</t>
  </si>
  <si>
    <t>Marcelo Queiroga</t>
  </si>
  <si>
    <t>Nísia Trindade Lima</t>
  </si>
  <si>
    <t>https://apnews.com/article/archive-82cf510355038e8821997e23c3d6e168</t>
  </si>
  <si>
    <t>Milton Ribeiro</t>
  </si>
  <si>
    <t>Victor Godoy</t>
  </si>
  <si>
    <t>Camilo Santana</t>
  </si>
  <si>
    <t>Turismo</t>
  </si>
  <si>
    <t>Marcelo Álvaro Antonio</t>
  </si>
  <si>
    <t>Gilson Machado Neto</t>
  </si>
  <si>
    <t>Daniela Carneiro</t>
  </si>
  <si>
    <t>Celso Sabino</t>
  </si>
  <si>
    <t>https://portaldeamerica.com/index.php/pda/entrevistas-y-reportajes/item/27089-brasil-bolsonaro-nombra-a-marcelo-alvaro-como-ministro-de-turismo</t>
  </si>
  <si>
    <t>https://www.reportur.com/resumen/sudamerica/brasil/2023/01/17/daniela-carneiro-la-nueva-ministra-de-turismo-de-brasil/</t>
  </si>
  <si>
    <t>https://chile.ladevi.info/brasil/brasil-tiene-nuevo-ministro-turismo-celso-sabino-n54254</t>
  </si>
  <si>
    <t>Medio Ambiente</t>
  </si>
  <si>
    <t>Ricardo Salles</t>
  </si>
  <si>
    <t>Joaquim Alvaro Pereira</t>
  </si>
  <si>
    <t>Marina Silva</t>
  </si>
  <si>
    <t>https://www.reuters.com/article/idUSKBN1O80OR/</t>
  </si>
  <si>
    <t>https://www.vozdeamerica.com/a/lula-designa-a-defensora-de-amazonia-como-ministra-ambiental/6896610.html</t>
  </si>
  <si>
    <t>Abogacía General del Estado</t>
  </si>
  <si>
    <t>José Levi Mello do Amaral Junior</t>
  </si>
  <si>
    <t>Bruno Bianco</t>
  </si>
  <si>
    <t>Jorge Messias</t>
  </si>
  <si>
    <t>https://www.cnnbrasil.com.br/politica/bolsonaro-nomeia-bruno-bianco-ao-cargo-de-advogado-geral-da-uniao/</t>
  </si>
  <si>
    <t>Transparencia / Contraloría General</t>
  </si>
  <si>
    <t>Wagner Rosario</t>
  </si>
  <si>
    <t>Vinícius Marques de Carvalho</t>
  </si>
  <si>
    <t>Secretaría General de la Presidencia</t>
  </si>
  <si>
    <t>Jorge Antonio de Oliveira</t>
  </si>
  <si>
    <t>Onyx Lorenzoni</t>
  </si>
  <si>
    <t>Luis Eduardo Ramos</t>
  </si>
  <si>
    <t>Márcio Macedo</t>
  </si>
  <si>
    <t>https://www.globaltimes.cn/content/1155273.shtml</t>
  </si>
  <si>
    <t>https://www.europapress.es/internacional/noticia-bolsonaro-nombra-onyx-lorenzoni-secretario-general-presidencia-joao-roma-ministro-ciudadania-20210213064938.html</t>
  </si>
  <si>
    <t>https://www.cnnbrasil.com.br/politica/eduardo-ramos-assume-secretaria-geral-da-presidencia-apos-troca-na-casa-civil/</t>
  </si>
  <si>
    <t>Presidencia (Casa civil)</t>
  </si>
  <si>
    <t>Walter Braga</t>
  </si>
  <si>
    <t>Ciro Noguera</t>
  </si>
  <si>
    <t>Rui Costa</t>
  </si>
  <si>
    <t>http://spanish.xinhuanet.com/2020-02/19/c_138796666.htm</t>
  </si>
  <si>
    <t>Secretaría de Gobierno</t>
  </si>
  <si>
    <t>Flávia Arruda</t>
  </si>
  <si>
    <t>Célio Faria Júnior</t>
  </si>
  <si>
    <t>https://www.lostiempos.com/actualidad/mundo/20210330/bolsonaro-nombra-seis-nuevos-ministros-medio-crisis-politica-sanitaria</t>
  </si>
  <si>
    <t>https://www.gov.br/sri/pt-br/backup-secretaria-de-governo/assuntos/noticias/ultimas-noticias-1/celio-faria-junior-toma-posse-como-novo-ministro-da-secretaria-de-governo-da-presidencia-da-republica</t>
  </si>
  <si>
    <t>Ciudadanía y Acción Social</t>
  </si>
  <si>
    <t>Joao Roma</t>
  </si>
  <si>
    <t>Ronaldo Vieira</t>
  </si>
  <si>
    <t>https://www1.folha.uol.com.br/internacional/es/brasil/2020/02/bolsonaro-invita-a-un-general-a-asumir-la-casa-civil.shtml</t>
  </si>
  <si>
    <t>https://www.gov.br/mds/pt-br/noticias-e-conteudos/desenvolvimento-social/noticias-desenvolvimento-social/ronaldo-vieira-bento-toma-posse-como-novo-ministro-da-cidadania-1</t>
  </si>
  <si>
    <t>Desarrollo Regional</t>
  </si>
  <si>
    <t>Rogerio Marinho</t>
  </si>
  <si>
    <t>Daniel Duarte</t>
  </si>
  <si>
    <t>https://jornaldamanhamarilia.com.br/politica/noticia/94360/2022/03/31/mariliense-daniel-duarte-ferreira-assume-como-ministro-de-desenvolvimento-regional</t>
  </si>
  <si>
    <t>Infraestructura</t>
  </si>
  <si>
    <t>Tarcisio de Freitas</t>
  </si>
  <si>
    <t>Marcelo Sampaio</t>
  </si>
  <si>
    <t>https://www.construccionlatinoamericana.com/news/nuevo-ministro-de-infraestructura-en-brasil/8019686.article</t>
  </si>
  <si>
    <t>Mujer, Familia y Derechos Humanos</t>
  </si>
  <si>
    <t>Damares Regina Alves</t>
  </si>
  <si>
    <t>Cristiane Rodrigues Britto</t>
  </si>
  <si>
    <t>https://www.gov.br/mdh/pt-br/assuntos/noticias/2022/marco/cristiane-britto-toma-posse-como-ministra-da-mulher-da-familia-e-dos-direitos-humanos</t>
  </si>
  <si>
    <t>Banco Central</t>
  </si>
  <si>
    <t>Roberto de Oliveira Campos Neto</t>
  </si>
  <si>
    <t>Ciencia, Tecnología y Comunicación</t>
  </si>
  <si>
    <t>Marcos Pontes</t>
  </si>
  <si>
    <t>Paulo Cesar Alvim</t>
  </si>
  <si>
    <t>https://www.gov.br/mcti/pt-br/acompanhe-o-mcti/noticias/2022/03/paulo-alvim-e-empossado-como-novo-ministro-da-ciencia-tecnologia-e-inovacoes</t>
  </si>
  <si>
    <t>Desarrollo, Industria, Comercio y Servicios</t>
  </si>
  <si>
    <t>Gerardo Alckmin</t>
  </si>
  <si>
    <t>Desarrollo y Asistencia Social, Familia y Combate al Hambre</t>
  </si>
  <si>
    <t>Wellington Dias</t>
  </si>
  <si>
    <t>Margareth Menezes</t>
  </si>
  <si>
    <t>Planificación</t>
  </si>
  <si>
    <t>Simone Tebet</t>
  </si>
  <si>
    <t>Derechos Humanos</t>
  </si>
  <si>
    <t>Silvio Almeida</t>
  </si>
  <si>
    <t>Pueblos Indígenas</t>
  </si>
  <si>
    <t>Sonia Guajajara</t>
  </si>
  <si>
    <t>Igualdad Racial</t>
  </si>
  <si>
    <t>Anielle Franco</t>
  </si>
  <si>
    <t>Mujer</t>
  </si>
  <si>
    <t>Cida Goncalves</t>
  </si>
  <si>
    <t>Trabajo</t>
  </si>
  <si>
    <t>Luiz Marinho</t>
  </si>
  <si>
    <t>Puertos y Aeropuertos</t>
  </si>
  <si>
    <t>Márcio França</t>
  </si>
  <si>
    <t>Silvio Costa Filho</t>
  </si>
  <si>
    <t>https://www.construccionlatinoamericana.com/news/asumen-nuevos-ministros-de-lula-en-brasil/8025680.article</t>
  </si>
  <si>
    <t>https://www.jota.info/executivo/quem-e-silvio-costa-filho-o-novo-ministro-dos-portos-e-aeroportos-do-governo-lula-07092023</t>
  </si>
  <si>
    <t>Relaciones Institucionales</t>
  </si>
  <si>
    <t>Alexandre Padilha</t>
  </si>
  <si>
    <t xml:space="preserve">Gestión </t>
  </si>
  <si>
    <t>Esther Dweck</t>
  </si>
  <si>
    <t>Secretaría de comunicación social</t>
  </si>
  <si>
    <t>Paulo Pimenta</t>
  </si>
  <si>
    <t>Ciencia y Tecnología</t>
  </si>
  <si>
    <t>Luciana Santos</t>
  </si>
  <si>
    <t>Integración y Desarrollo Nacional</t>
  </si>
  <si>
    <t>Waldez Goes</t>
  </si>
  <si>
    <t>Pesca</t>
  </si>
  <si>
    <t>André de Paula</t>
  </si>
  <si>
    <t>Pensiones</t>
  </si>
  <si>
    <t>Carlos Lupi</t>
  </si>
  <si>
    <t>Ciudades</t>
  </si>
  <si>
    <t>Jader Balbalho Filho</t>
  </si>
  <si>
    <t>Comunicaciones</t>
  </si>
  <si>
    <t>Juscelino Filho</t>
  </si>
  <si>
    <t>Desarrollo Agrario</t>
  </si>
  <si>
    <t>Paulo Teixeira</t>
  </si>
  <si>
    <t>Deportes</t>
  </si>
  <si>
    <t>Ana Moser</t>
  </si>
  <si>
    <t>André Fufuca</t>
  </si>
  <si>
    <t>https://www.google.com/url?sa=t&amp;source=web&amp;rct=j&amp;opi=89978449&amp;url=https://elpais.com/internacional/2022-12-29/lula-premia-con-ministerios-a-las-dos-adversarias-que-mas-contribuyeron-a-su-victoria-en-brasil.html&amp;ved=2ahUKEwj33LjX7v6FAxVMK7kGHSwAC6E4ChAWegQIBBAB&amp;usg=AOvVaw0iVXE2-Rs5hofn9XFlYlOr</t>
  </si>
  <si>
    <t>https://www.resumenlatinoamericano.org/2023/09/06/brasil-lula-oficializa-dimision-de-ana-moser-y-anuncia-nuevos-ministros-de-deportes-y-de-puertos-y-aeropuertos/</t>
  </si>
  <si>
    <t>Transportes</t>
  </si>
  <si>
    <t>Renan Filho</t>
  </si>
  <si>
    <t>https://elpais.com/internacional/2022-12-31/quien-es-quien-en-el-nuevo-gobierno-de-lula-da-silva.html</t>
  </si>
  <si>
    <t>https://www.elmostrador.cl/dia/2018/12/10/los-22-ministros-del-gobierno-del-ultraderechista-jair-bolsonaro/</t>
  </si>
  <si>
    <t>https://g1.globo.com/jornal-nacional/noticia/2019/01/01/equipe-de-governo-do-presidente-jair-bolsonaro-tem-22-ministros.ghtml</t>
  </si>
  <si>
    <t>https://elcomercio.pe/mundo/latinoamerica/lula-presidente-de-brasil-quienes-son-los-37-ministros-de-lula-da-silva-once-mujeres-acento-social-y-diversidad-jair-bolsonaro-noticia/</t>
  </si>
  <si>
    <t>Año</t>
  </si>
  <si>
    <t>Defensa Nacional</t>
  </si>
  <si>
    <t>Hacienda</t>
  </si>
  <si>
    <t>Trabajo y Previsión Social</t>
  </si>
  <si>
    <t>Energía</t>
  </si>
  <si>
    <t>https://www.bbc.com/mundo/noticias-america-latina-60084131</t>
  </si>
  <si>
    <t>RREE</t>
  </si>
  <si>
    <t>Vivienda</t>
  </si>
  <si>
    <t>Comercio, Industria y Turismo</t>
  </si>
  <si>
    <t xml:space="preserve">Educación </t>
  </si>
  <si>
    <t>Ambiente</t>
  </si>
  <si>
    <t xml:space="preserve">Justicia </t>
  </si>
  <si>
    <t xml:space="preserve">Cultura </t>
  </si>
  <si>
    <t>Tecnologías de la información</t>
  </si>
  <si>
    <t>Deporte (2019)</t>
  </si>
  <si>
    <t>Ciencia, Tecnología e Innovación (2020)</t>
  </si>
  <si>
    <t>Igualdad y equidad (2023)</t>
  </si>
  <si>
    <t>N/A</t>
  </si>
  <si>
    <t>https://cnnespanol.cnn.com/2018/08/01/asi-es-el-gabinete-de-duque-tecnico-50-mujeres-y-bajo-la-influencia-de-alvaro-uribe/</t>
  </si>
  <si>
    <t>https://www.infobae.com/america/colombia/2021/07/10/un-gabinete-que-dure-los-cuatro-anos-el-sueno-que-incumplio-el-presidente-ivan-duque/</t>
  </si>
  <si>
    <t>https://www.cccc.cl/arranca-el-gobierno-del-presidente-ivan-duque-y-este-es-su-gabinete/</t>
  </si>
  <si>
    <t>https://www.portafolio.co/economia/gobierno/conozca-quienes-son-los-integrantes-del-equipo-de-gobierno-de-duque-519106</t>
  </si>
  <si>
    <t>https://elpais.com/america-colombia/2023-07-26/gustavo-petro-rompe-la-paridad-de-su-gabinete-con-el-nuevo-ministro-de-minas.html</t>
  </si>
  <si>
    <t>https://elpais.com/america-colombia/2023-04-26/los-nuevos-del-gabinete-de-petro-mas-ministros-del-entorno-cercano-al-presidente.html?event=go&amp;event_log=go&amp;prod=REGCRARTCHILE&amp;o=cerradochile</t>
  </si>
  <si>
    <t>Alicia Arango</t>
  </si>
  <si>
    <t>Daniel Palacios</t>
  </si>
  <si>
    <t>Luis Fernando Velasco</t>
  </si>
  <si>
    <t>https://www.mintrabajo.gov.co/prensa/comunicados/2018/agosto/alicia-arango-se-juramento-como-ministra-del-trabajo-ante-presidente-duque</t>
  </si>
  <si>
    <t>Claudia Blum</t>
  </si>
  <si>
    <t>Marta Ramírez</t>
  </si>
  <si>
    <t>Álvaro Leyva</t>
  </si>
  <si>
    <t>Luis Gilberto Murillo</t>
  </si>
  <si>
    <t>https://www.cancilleria.gov.co/newsroom/news/presidente-duque-posesiono-claudia-blum-barberi-nueva-ministra-relaciones-exteriores</t>
  </si>
  <si>
    <t>https://www.cancilleria.gov.co/newsroom/news/presidente-gustavo-petro-posesiono-alvaro-leyva-ministro-relaciones-exteriores</t>
  </si>
  <si>
    <t>https://www.ambitojuridico.com/noticias/general/constitucional-y-derechos-humanos/luis-gilberto-murillo-canciller-encargado-tras</t>
  </si>
  <si>
    <t>Angel Custodio Cabrera</t>
  </si>
  <si>
    <t>Gloria Ramírez</t>
  </si>
  <si>
    <t>Carlos Holmes Trujillo</t>
  </si>
  <si>
    <t>Diego Molano Aponte</t>
  </si>
  <si>
    <t>Iván Velásquez Gómez</t>
  </si>
  <si>
    <t>https://www.defensa.com/colombia/carlos-holmes-trujillo-nuevo-ministro-defensa-colombia</t>
  </si>
  <si>
    <t>Jonathan Malagón</t>
  </si>
  <si>
    <t>Catalina Velasco</t>
  </si>
  <si>
    <t>Alberto Carrasquilla</t>
  </si>
  <si>
    <t>José Manuel Restrepo</t>
  </si>
  <si>
    <t>Ricardo Bonilla</t>
  </si>
  <si>
    <t>https://www.centrodemocratico.com/comunicados-de-prensa/el-presidente-electo-ivan-duque-designo-a-alberto-carrasquilla-como-ministro-de-hacienda_2423</t>
  </si>
  <si>
    <t>Rodolfo Zea Navarro</t>
  </si>
  <si>
    <t>Jhenifer Mojica Flórez</t>
  </si>
  <si>
    <t>https://www.rtvcnoticias.com/quien-es-jhenifer-mojica-nueva-ministra</t>
  </si>
  <si>
    <t>María Ximena Lombana</t>
  </si>
  <si>
    <t>Germán Umaña</t>
  </si>
  <si>
    <t>https://www.centrodemocratico.com/comunicados-de-prensa/jose-manuel-restrepo-sera-ministro-de-comercio-industria-y-turismo_2539</t>
  </si>
  <si>
    <t>María Victoria Angulo</t>
  </si>
  <si>
    <t>Aurora Vergara</t>
  </si>
  <si>
    <t>Ricardo Lozano</t>
  </si>
  <si>
    <t>Carlos Correa</t>
  </si>
  <si>
    <t>Susana Muhamad</t>
  </si>
  <si>
    <t>https://www.centrodemocratico.com/comunicados-de-prensa/ricardo-lozano-designado-ministro-de-ambiente-y-desarrollo-sostenible_2560#:~:text=Ricardo%20Lozano%20designado%20ministro%20de%20Ambiente%20y%20Desarrollo%20Sostenible.&amp;text=Es%20experto%20en%20cambio%20climático,protección%20de%20nuestro%20patrimonio%20natural.</t>
  </si>
  <si>
    <t>Diego Mesa Puyo</t>
  </si>
  <si>
    <t>Omar Camacho Morales</t>
  </si>
  <si>
    <t>Margarita Cabello</t>
  </si>
  <si>
    <t>Wilson Ruiz</t>
  </si>
  <si>
    <t>Nelson Osuna</t>
  </si>
  <si>
    <t>https://www.aa.com.tr/es/política/presidente-de-colombia-anuncia-que-margarita-cabello-será-la-nueva-ministra-de-justicia-/1480179</t>
  </si>
  <si>
    <t>Fernando Ruiz Gómez</t>
  </si>
  <si>
    <t>Guillermo Jaramillo</t>
  </si>
  <si>
    <t>Carmen Inés Vásquez</t>
  </si>
  <si>
    <t>Angélica María Mayolo</t>
  </si>
  <si>
    <t>Jorge Zorro</t>
  </si>
  <si>
    <t>Juan David Correa</t>
  </si>
  <si>
    <t>https://www.centrodemocratico.com/comunicados-de-prensa/carmen-ines-vasquez-designada-ministra-de-cultura_2871</t>
  </si>
  <si>
    <t>https://www.elpais.com.co/cultura/quien-es-jorge-ignacio-zorro-sanchez-el-nuevo-ministro-de-del-gobierno-petro.html</t>
  </si>
  <si>
    <t>https://www.larepublica.co/economia/el-presidente-petro-nombro-a-juan-david-correa-como-el-nuevo-ministro-de-cultura-3670930</t>
  </si>
  <si>
    <t>Angela María Orozco</t>
  </si>
  <si>
    <t>William Camargo</t>
  </si>
  <si>
    <t>Karen Abudinen</t>
  </si>
  <si>
    <t>Carmen Ligia Valderrama</t>
  </si>
  <si>
    <t>Mauricio Lizcano</t>
  </si>
  <si>
    <t>https://colombia.as.com/colombia/2021/09/28/actualidad/1632853510_571089.html</t>
  </si>
  <si>
    <t>https://www.mintic.gov.co/portal/inicio/Sala-de-prensa/Noticias/275527:Mauricio-Lizcano-se-posesiona-como-Ministro-TIC-con-el-objetivo-de-llevar-conectividad-a-los-mas-pobres</t>
  </si>
  <si>
    <t>Ernesto Lucena Barrero</t>
  </si>
  <si>
    <t>Guillermo Herrera Castaño</t>
  </si>
  <si>
    <t>Astrid Bibiana Rodríguez</t>
  </si>
  <si>
    <t>Luz Cristina López</t>
  </si>
  <si>
    <t>https://www.elnuevosiglo.com.co/nacion/duque-posesiona-guillermo-herrera-como-mindeporte</t>
  </si>
  <si>
    <t>https://www.eltiempo.com/deportes/otros-deportes/astrid-rodriguez-ministra-del-deporte-perfil-748115</t>
  </si>
  <si>
    <t>https://colombia.as.com/masdeporte/quien-es-luz-cristina-lopez-trejos-nueva-ministra-del-deporte-n/</t>
  </si>
  <si>
    <t>Mabel Gisela Torres</t>
  </si>
  <si>
    <t>Tito José Crissien</t>
  </si>
  <si>
    <t>Yesenia Olaya</t>
  </si>
  <si>
    <t>https://minciencias.gov.co/content/la-cientifica-mabel-gisela-torres-torres-fue-designada-como-la-primera-ministra-ciencia</t>
  </si>
  <si>
    <t>https://www.radionacional.co/actualidad/tecnologia/tito-jose-crissien-borrero-es-el-nuevo-ministro-de-ciencia-tecnologia-e</t>
  </si>
  <si>
    <t>https://www.eltiempo.com/vida/ciencia/ministerio-de-ciencia-quien-es-yesenia-oyala-la-nueva-ministra-762986</t>
  </si>
  <si>
    <t>Francia Márquez</t>
  </si>
  <si>
    <r>
      <t xml:space="preserve">Carlos Alvarado Quesada </t>
    </r>
    <r>
      <rPr>
        <sz val="11"/>
        <color theme="1"/>
        <rFont val="Calibri"/>
        <family val="2"/>
        <scheme val="minor"/>
      </rPr>
      <t xml:space="preserve"> (8/5/2018 – 8/5/2022)</t>
    </r>
  </si>
  <si>
    <r>
      <t xml:space="preserve">Rodrigo Chaves Robles  </t>
    </r>
    <r>
      <rPr>
        <sz val="11"/>
        <color theme="1"/>
        <rFont val="Calibri"/>
        <family val="2"/>
        <scheme val="minor"/>
      </rPr>
      <t>(8/5/2022 - )</t>
    </r>
  </si>
  <si>
    <t>Presidencia</t>
  </si>
  <si>
    <t>RREE y Culto</t>
  </si>
  <si>
    <t>Seguridad Pública</t>
  </si>
  <si>
    <t>Justicia y Paz</t>
  </si>
  <si>
    <t>Educación Pública</t>
  </si>
  <si>
    <t>Obras Públicas y Transporte</t>
  </si>
  <si>
    <t>Economía, Industria y Comercio</t>
  </si>
  <si>
    <t>Agricultura y Ganadería</t>
  </si>
  <si>
    <t>Salud Pública</t>
  </si>
  <si>
    <t>Trabajo y Seguridad Social</t>
  </si>
  <si>
    <t>Cultura y Juventud</t>
  </si>
  <si>
    <t>Planificación Nacional y Política Económica</t>
  </si>
  <si>
    <t>Ambiente y Energía</t>
  </si>
  <si>
    <t>Vivienda y Asentamientos Humanos</t>
  </si>
  <si>
    <t>Comercio Exterior</t>
  </si>
  <si>
    <t>Ciencia, Innovación Tecnología y Telecomunicaciones</t>
  </si>
  <si>
    <t>https://www.rree.go.cr/?sec=ministerio&amp;cat=despacho%20ministro</t>
  </si>
  <si>
    <t>Medio Ambiente y Recursos Naturales</t>
  </si>
  <si>
    <t xml:space="preserve">Gobernación </t>
  </si>
  <si>
    <t>https://www.gobernacion.gob.sv/otras-instituciones/</t>
  </si>
  <si>
    <t>Secretarías</t>
  </si>
  <si>
    <t>Gobernación</t>
  </si>
  <si>
    <t>Marina</t>
  </si>
  <si>
    <t>Seguridad y Protección Ciudadana</t>
  </si>
  <si>
    <t>Hacienda y Crédito Público</t>
  </si>
  <si>
    <t>Bienestar</t>
  </si>
  <si>
    <t>Agricultura y Desarrollo Rural</t>
  </si>
  <si>
    <t>Infraestructura, Comunicaciones y Transportes</t>
  </si>
  <si>
    <t>Función Pública</t>
  </si>
  <si>
    <t>Desarrollo Agrario, Territorial y Urbano</t>
  </si>
  <si>
    <t>Consejera jurídica del Ejecutivo federal</t>
  </si>
  <si>
    <t>Fiscalía general de la república</t>
  </si>
  <si>
    <t>Olga Sánchez</t>
  </si>
  <si>
    <t>Adán López</t>
  </si>
  <si>
    <t>Luisa Alcalde</t>
  </si>
  <si>
    <t>https://elpais.com/mexico/2021-08-26/olga-sanchez-cordero-abandona-gobernacion-para-volver-al-senado.html</t>
  </si>
  <si>
    <t>https://www.capital21.cdmx.gob.mx/noticias/?p=42950</t>
  </si>
  <si>
    <t>Marcelo Ebrard</t>
  </si>
  <si>
    <t>Alicia Bárcena</t>
  </si>
  <si>
    <t>https://elpais.com/mexico/2023-06-13/alicia-barcena-releva-a-marcelo-ebrard-al-frente-de-la-cancilleria.html</t>
  </si>
  <si>
    <t>Luis Cresencio Sandoval</t>
  </si>
  <si>
    <t>https://www.gob.mx/sedena/estructuras/general-luis-cresencio-sandoval-gonzalez</t>
  </si>
  <si>
    <t>Jose Rafael Ojeda Durán</t>
  </si>
  <si>
    <t>https://www.gob.mx/semar/es/estructuras/almirante-jose-rafael-ojeda-duran-183759</t>
  </si>
  <si>
    <t>Alfonso Durazo</t>
  </si>
  <si>
    <t>Rosa Icela Rodríguez</t>
  </si>
  <si>
    <t>https://www.reporteindigo.com/reporte/rosa-icela-rodriguez-sera-la-nueva-secretaria-de-seguridad-en-lugar-de-durazo-amlo/</t>
  </si>
  <si>
    <t>Arturo Herrera</t>
  </si>
  <si>
    <t>Rogelio Ramírez</t>
  </si>
  <si>
    <t>https://canacar.com.mx/rogelio-ramirez-la-asume-como-secretario-hacienda/</t>
  </si>
  <si>
    <t>https://www.eleconomista.com.mx/economia/Arturo-Herrera-sustituira-a-Carlos-Urzua-como-secretario-de-Hacienda-20190709-0084.html</t>
  </si>
  <si>
    <t>Maria Luisa Albores</t>
  </si>
  <si>
    <t>Javier May</t>
  </si>
  <si>
    <t>Ariadna Montiel</t>
  </si>
  <si>
    <t>https://www.gob.mx/bienestar/prensa/rinde-protesta-javier-may-como-secretario-de-bienestar</t>
  </si>
  <si>
    <t>https://www.eluniversal.com.mx/nacion/amlo-mueve-piezas-en-gabinete-javier-may-deja-bienestar-y-va-fonatur-dependencia-encargada-del-tren-maya/</t>
  </si>
  <si>
    <t>Victor Manuel Toledo</t>
  </si>
  <si>
    <t>https://www.elfinanciero.com.mx/nacional/amlo-confirma-salida-de-victor-toledo-de-semarnat-sera-sustituido-por-maria-luisa-albores/</t>
  </si>
  <si>
    <t>Rocio Nahle</t>
  </si>
  <si>
    <t>Miguel Angel Maciel</t>
  </si>
  <si>
    <t>https://www.jornada.com.mx/2023/10/17/economia/026n1eco</t>
  </si>
  <si>
    <t>Graciela Márquez</t>
  </si>
  <si>
    <t>Tatiana Clouthier</t>
  </si>
  <si>
    <t>Raquel Buenrostro</t>
  </si>
  <si>
    <t>https://www.elfinanciero.com.mx/economia/sale-graciela-marquez-de-la-secretaria-de-economia-entrara-tatiana-clouthier-en-su-lugar/</t>
  </si>
  <si>
    <t>https://aristeguinoticias.com/0710/mexico/raquel-buenrostro-releva-a-tatiana-clouthier-como-secretaria-de-economia/</t>
  </si>
  <si>
    <t>Victor Villalobos</t>
  </si>
  <si>
    <t>https://noticieros.televisa.com/historia/el-gabinete-amlo-quienes-son/</t>
  </si>
  <si>
    <t xml:space="preserve">Javier Jimenez </t>
  </si>
  <si>
    <t>Jorge Arganis Díaz</t>
  </si>
  <si>
    <t>Jorge Nuño</t>
  </si>
  <si>
    <t>https://www.elsoldemexico.com.mx/mexico/politica/perfil-quien-es-jorge-arganis-diaz-leal-sct-nuevo-titular-de-comunicaciones-y-transportes-javier-jimez-espriu-5532092.html</t>
  </si>
  <si>
    <t>https://www.ejecentral.com.mx/jorge-nuno-nuevo-titular-de-la-sict-hacen-oficial-salida-de-arganis</t>
  </si>
  <si>
    <t>Irma Sandoval</t>
  </si>
  <si>
    <t>Roberto Salcedo</t>
  </si>
  <si>
    <t>https://www.jornada.com.mx/notas/2021/06/21/politica/sustituye-amlo-a-sandoval-por-roberto-salcedo-en-sfp/</t>
  </si>
  <si>
    <t>Esteban Moctezuma</t>
  </si>
  <si>
    <t>Delfina Gómez</t>
  </si>
  <si>
    <t>Leticia Ramírez</t>
  </si>
  <si>
    <t>https://www.eleconomista.com.mx/politica/Delfina-Gomez-asume-la-titularidad-de-la-SEP-en-sustitucion-de-Esteban-Moctezuma-20210215-0042.html</t>
  </si>
  <si>
    <t>https://elpais.com/mexico/2022-08-15/leticia-ramirez-sustituye-a-delfina-gomez-en-la-secretaria-de-educacion.html</t>
  </si>
  <si>
    <t>Jorge Alcocer</t>
  </si>
  <si>
    <t>https://www.gob.mx/salud/estructuras/dr-jorge-alcocer-varela</t>
  </si>
  <si>
    <t>Marath Bolaños</t>
  </si>
  <si>
    <t>https://elpais.com/mexico/2023-06-20/lopez-obrador-nombra-a-marath-bolanos-lopez-como-nuevo-secretario-de-trabajo.html</t>
  </si>
  <si>
    <t>Román Meyer</t>
  </si>
  <si>
    <t>https://lopezobrador.org.mx/roman-meyer-falcon/</t>
  </si>
  <si>
    <t>Alejandra Frausto</t>
  </si>
  <si>
    <t>https://lopezobrador.org.mx/alejandra-frausto-guerrero/</t>
  </si>
  <si>
    <t>Miguel Torruco</t>
  </si>
  <si>
    <t>https://lopezobrador.org.mx/miguel-torruco-marques/</t>
  </si>
  <si>
    <t xml:space="preserve">Julio Scherer </t>
  </si>
  <si>
    <t>Maria Estela Ríos</t>
  </si>
  <si>
    <t>https://www.eluniversal.com.mx/nacion/quien-es-maria-elena-rios-que-sustituira-julio-scherer-como-consejero-juridico/</t>
  </si>
  <si>
    <t>Alejandro Gertz</t>
  </si>
  <si>
    <t>https://www.gob.mx/fgr/estructuras/alejandro-gertz-manero#:~:text=Es%20miembro%20de%20la%20Barra,Fiscal%20General%20de%20la%20República.</t>
  </si>
  <si>
    <t>Ministerio</t>
  </si>
  <si>
    <t>Martha Reyes</t>
  </si>
  <si>
    <t>https://www.el19digital.com/articulos/ver/titulo:101893-doctora-martha-reyes-es-nombrada-como-ministra-de-salud-por-el-presidente-daniel-ortega</t>
  </si>
  <si>
    <t>Iván Acosta Montalván</t>
  </si>
  <si>
    <t>https://www.bcn.gob.ni/funcionarios/iván-adolfo-acosta-montalván</t>
  </si>
  <si>
    <t>Denis Mondaca</t>
  </si>
  <si>
    <t>https://www.vozdeamerica.com/a/el-canciller-de-nicaragua-intenta-minimizar-las-sanciones-de-la-comunidad-internacional-en-la-onu/7284789.html</t>
  </si>
  <si>
    <t>Fomento a la Industria y Comercio</t>
  </si>
  <si>
    <t>Orlando Solórzano</t>
  </si>
  <si>
    <t>José de Jesús Bermúdez Carvajal</t>
  </si>
  <si>
    <t>https://www.mific.gob.ni/Inicio/Acerca-de-la-Institución/Autoridades/Perfil-Ministro</t>
  </si>
  <si>
    <t>https://www.el19digital.com/articulos/ver/titulo:107715-embajador-de-chile-en-nicaragua-visito-al-ministro-de-fomento-industria-y-comercio</t>
  </si>
  <si>
    <t>https://confidencial.digital/politica/ortega-remueve-a-orlando-solorzano-del-mific-luego-de-15-anos-en-el-cargo/</t>
  </si>
  <si>
    <t>Transporte e Infraestructura</t>
  </si>
  <si>
    <t>Óscar Salvador Mojica Obregón</t>
  </si>
  <si>
    <t>https://www.sieca.int/equipo/oscar-salvador-mojica-obregon/</t>
  </si>
  <si>
    <t>Alba Luz Torres Briones</t>
  </si>
  <si>
    <t>Rosa Adelina Barahona</t>
  </si>
  <si>
    <t>https://www.laprensani.com/2019/08/22/politica/2581690-daniel-ortega-nombra-a-una-diputada-sandinista-como-nueva-ministra-de-defensa-de-nicaragua</t>
  </si>
  <si>
    <t>Agropecuario Forestal</t>
  </si>
  <si>
    <t>Edward Centeno</t>
  </si>
  <si>
    <t xml:space="preserve"> Isidro Antonio Rivera</t>
  </si>
  <si>
    <t>Bosco Castillo</t>
  </si>
  <si>
    <t>https://www.laprensani.com/2022/06/24/economia/3012628-ortega-destituye-a-edward-centeno-titular-del-ministerio-agropecuario-y-aplica-barrida-en-la-entidad</t>
  </si>
  <si>
    <t>https://www.swissinfo.ch/spa/ortega-nombra-ministro-agropecuario-a-exdirigente-de-la-juventud-sandinista/48655492</t>
  </si>
  <si>
    <t>Presidencia del Consejo de Ministros</t>
  </si>
  <si>
    <t>Vicente Zeballos Salinas</t>
  </si>
  <si>
    <t>Violeta Bermudez Valdivia</t>
  </si>
  <si>
    <t>Aníbal Torres</t>
  </si>
  <si>
    <t>Alberto Otárola</t>
  </si>
  <si>
    <t>Gustavo Adrianzén</t>
  </si>
  <si>
    <t>Jorge Luis Montenegro Chavesta</t>
  </si>
  <si>
    <t>Federico Tenorio</t>
  </si>
  <si>
    <t>Andrés Alencastre</t>
  </si>
  <si>
    <t>Nelly Paredes del Castillo</t>
  </si>
  <si>
    <t>Ángel Mareno Campos</t>
  </si>
  <si>
    <t>Fabiola Muñoz Dodero</t>
  </si>
  <si>
    <t>Gabriel Quijandría Acosta</t>
  </si>
  <si>
    <t>Modesto Montoya</t>
  </si>
  <si>
    <t>Albina Ruíz Ríos</t>
  </si>
  <si>
    <t>Juan Castro Vargas</t>
  </si>
  <si>
    <t>Comercio Exterior y Turismo</t>
  </si>
  <si>
    <t>Édgar Vásquez Vela</t>
  </si>
  <si>
    <t>Claudia Cornejo</t>
  </si>
  <si>
    <t>Roberto Sánchez</t>
  </si>
  <si>
    <t>Juan Carlos Mathews</t>
  </si>
  <si>
    <t>Elizabeth Galdo Marín</t>
  </si>
  <si>
    <t>Alejandro Neyra</t>
  </si>
  <si>
    <t>Alejandro Salas</t>
  </si>
  <si>
    <t>Leslie Urteaga Peña</t>
  </si>
  <si>
    <t>Walter Martos Ruiz</t>
  </si>
  <si>
    <t>Nuria Esparch Fernández</t>
  </si>
  <si>
    <t>José Luis Gavidia Arrascue</t>
  </si>
  <si>
    <t>Jorge Luis Chávez Cresta</t>
  </si>
  <si>
    <t>Walter Astudillo Chávez</t>
  </si>
  <si>
    <t>Economía y Finanzas</t>
  </si>
  <si>
    <t>María Antonieta Alva</t>
  </si>
  <si>
    <t>Waldo Mendoza Bellido</t>
  </si>
  <si>
    <t>Óscar Graham</t>
  </si>
  <si>
    <t>Alex Contreras Miranda</t>
  </si>
  <si>
    <t>José Arista Arbildo</t>
  </si>
  <si>
    <t>Martín Benavides</t>
  </si>
  <si>
    <t>Ricardo Cuenca Pareja</t>
  </si>
  <si>
    <t>Roseno Serna</t>
  </si>
  <si>
    <t>Magnet Márquez Ramírez</t>
  </si>
  <si>
    <t>Morgan Quero Gaime</t>
  </si>
  <si>
    <t>Energía y Minas</t>
  </si>
  <si>
    <t>Susana Vilca Achata</t>
  </si>
  <si>
    <t>Jaime Gálvez Delgado</t>
  </si>
  <si>
    <t>Alessandra Herrera Jara</t>
  </si>
  <si>
    <t xml:space="preserve">Óscar Vera Gargurevich	</t>
  </si>
  <si>
    <t>Rómulo Mucho Mamani</t>
  </si>
  <si>
    <t>Gastón Rodríguez Limo</t>
  </si>
  <si>
    <t>José Elice Navarro</t>
  </si>
  <si>
    <t>Willy Huerta Olivas</t>
  </si>
  <si>
    <t>Vicente Romero Fernández</t>
  </si>
  <si>
    <t>Walter Ortiz Acosta</t>
  </si>
  <si>
    <t>Fernando Castañeda Portocarrero</t>
  </si>
  <si>
    <t>Eduardo Vega Luna</t>
  </si>
  <si>
    <t>Félix Chero Medina</t>
  </si>
  <si>
    <t>Daniel Maurate Romero</t>
  </si>
  <si>
    <t>Eduardo Arana Ysa</t>
  </si>
  <si>
    <t>Mujer y Poblaciones Vulnerables</t>
  </si>
  <si>
    <t>Gloria Montenegro</t>
  </si>
  <si>
    <t>Silvia Loli</t>
  </si>
  <si>
    <t>Diana Miloslavich</t>
  </si>
  <si>
    <t>Nancy Tolentino Gamarra</t>
  </si>
  <si>
    <t>Ángela Hernández Cajo</t>
  </si>
  <si>
    <t>de la Producción</t>
  </si>
  <si>
    <t>Rocío Barrios Alvarado</t>
  </si>
  <si>
    <t>José Luis Chicoma</t>
  </si>
  <si>
    <t>Jorge Luis Prado Palomino</t>
  </si>
  <si>
    <t>Raúl Pérez-Reyes Espejo</t>
  </si>
  <si>
    <t>Sergio González Guerrero</t>
  </si>
  <si>
    <t>Gustavo Meza-Cuadra</t>
  </si>
  <si>
    <t>Allan Wagner</t>
  </si>
  <si>
    <t>César Landa</t>
  </si>
  <si>
    <t>Ana Cecilia Gervasi</t>
  </si>
  <si>
    <t>Javier González-Olaechea</t>
  </si>
  <si>
    <t>Víctor Zamora Mesía</t>
  </si>
  <si>
    <t>Óscar Ugarte</t>
  </si>
  <si>
    <t>Jorge López Peña</t>
  </si>
  <si>
    <t>César Vásquez Sánchez</t>
  </si>
  <si>
    <t>Trabajo y Promoción del Empleo</t>
  </si>
  <si>
    <t xml:space="preserve">Sylvia Cáceres	</t>
  </si>
  <si>
    <t>Javier Palacios Gallegos</t>
  </si>
  <si>
    <t>Fernando Varela Bohórquez</t>
  </si>
  <si>
    <t xml:space="preserve"> Transportes y Comunicaciones</t>
  </si>
  <si>
    <t>Carlos Lozada Contreras</t>
  </si>
  <si>
    <t>Eduardo González Chávez</t>
  </si>
  <si>
    <t>Juan Barranzuela Quiroga</t>
  </si>
  <si>
    <t>Paola Lazarte Castillo</t>
  </si>
  <si>
    <t>Vivienda, Construcción y Saneamiento</t>
  </si>
  <si>
    <t>Rodolfo Yáñez</t>
  </si>
  <si>
    <t>Solangel Fernández</t>
  </si>
  <si>
    <t>Geiner Alvarado</t>
  </si>
  <si>
    <t>Hania Pérez de Cuéllar</t>
  </si>
  <si>
    <t>https://rpp.pe/politica/estado/cambios-ministeriales-un-repaso-a-los-que-salieron-del-gabinete-en-plena-pandemia-noticia-1280246</t>
  </si>
  <si>
    <t>https://www.pucp.edu.pe/profesor/violeta-bermudez-valdivia</t>
  </si>
  <si>
    <t>https://elcomercio.pe/politica/gobierno/anibal-torres-el-historial-del-nuevo-primer-ministro-noticia/</t>
  </si>
  <si>
    <t>https://elperuano.pe/noticia/198709-alberto-otarola-penaranda-es-nombrado-nuevo-ministro-de-defensa</t>
  </si>
  <si>
    <t>https://elcomercio.pe/politica/gobierno/gustavo-adrianzen-quien-es-el-nuevo-primer-ministro-y-como-llego-a-suceder-a-otarola-perfil-premier-gabinete-ministros-otarola-boluarte-noticia/</t>
  </si>
  <si>
    <t>https://elcomercio.pe/politica/gobierno/martin-vizcarra-jorge-montenegro-chavesta-exministro-de-agricultura-es-designado-asesor-del-despacho-de-la-titular-de-vivienda-hania-perez-de-cuellar-noticia/</t>
  </si>
  <si>
    <t>https://www.nasmartin.com/federico-tenorio-calderon-nuevo-titular-de-agricultura-y-gran-alegria-para-todo-el-sector/</t>
  </si>
  <si>
    <t>https://semanaeconomica.com/que-esta-pasando/articulos/andres-alencastre-asumio-como-nuevo-ministro-de-desarrollo-agrario-y-riego</t>
  </si>
  <si>
    <t>https://www.elperuano.pe/noticia/198715-designan-a-nelly-paredes-del-castillo-ministra-de-desarrollo-agrario-y-riego</t>
  </si>
  <si>
    <t>https://www.gob.pe/institucion/midagri/noticias/928656-angel-manuel-manero-campos-es-el-nuevo-ministro-de-desarrollo-agrario-y-riego</t>
  </si>
  <si>
    <t>https://www.gob.pe/institucion/midagri/noticias/26392-fabiola-munoz-es-la-nueva-ministra-de-agricultura-y-riego</t>
  </si>
  <si>
    <t>https://www.gob.pe/institucion/bosques/noticias/618977-gabriel-quijandria-acosta-asume-funciones-como-ministro-del-ambiente</t>
  </si>
  <si>
    <t>https://www.gob.pe/institucion/minam/noticias/582329-cientifico-modesto-montoya-es-designado-como-ministro-del-ambiente</t>
  </si>
  <si>
    <t>https://www.gob.pe/institucion/minam/noticias/678912-doctora-albina-ruiz-rios-juramenta-como-nueva-ministra-del-ambiente</t>
  </si>
  <si>
    <t>https://www.elperuano.pe/noticia/238506-juan-carlos-castro-es-ratificado-en-el-cargo-de-ministro-del-ambiente</t>
  </si>
  <si>
    <t>https://www.gob.pe/institucion/mincetur/noticias/23815-edgar-manuel-vasquez-vela-es-el-nuevo-ministro-de-comercio-exterior-y-turismo</t>
  </si>
  <si>
    <t>https://www.gob.pe/institucion/mincetur/noticias/314798-claudia-cornejo-mohme-juro-como-ministra-de-comercio-exterior-y-turismo</t>
  </si>
  <si>
    <t>https://elperuano.pe/noticia/138981-roberto-sanchez-seguira-como-ministro-de-comercio-exterior-y-turismo</t>
  </si>
  <si>
    <t>https://larepublica.pe/economia/2023/04/23/juan-carlos-mathews-salazar-jura-como-nuevo-titular-del-ministerio-de-comercio-exterior-y-turismo-mincetur-dina-boluarte-luis-fernando-helguero-1523474</t>
  </si>
  <si>
    <t>https://elcomercio.pe/economia/dina-boluarte-elizabeth-galdo-marin-es-la-nueva-ministra-de-comercio-exterior-y-turismo-mincetur-gustavo-adrianzen-ultimas-noticia/</t>
  </si>
  <si>
    <t>https://www.gob.pe/institucion/marcahuamachuco/noticias/763862-alejandro-neyra-sanchez-asume-como-nuevo-ministro-de-cultura</t>
  </si>
  <si>
    <t>https://peru21.pe/politica/alejandro-salas-deja-cultura-y-jura-como-nuevo-ministro-de-trabajo-y-promocion-del-empleo-gabinete-ministerial-pedro-castillo-rmmn-noticia/</t>
  </si>
  <si>
    <t>https://rpp.pe/politica/gobierno/leslie-urteaga-jura-como-nueva-ministra-de-cultura-perfil-noticia-1455089</t>
  </si>
  <si>
    <t>https://www.gob.pe/es/n/52119</t>
  </si>
  <si>
    <t>https://www.defensa.com/peru/abogada-nuria-esparch-fernandez-nueva-ministra-defensa-peru</t>
  </si>
  <si>
    <t>https://www.gob.pe/institucion/mindef/noticias/581141-jose-luis-gavidia-arrascue-es-el-nuevo-ministro-de-defensa</t>
  </si>
  <si>
    <t>https://www.infodefensa.com/texto-diario/mostrar/4116909/jorge-chavez-cresta-nuevo-ministro-defensa-peru</t>
  </si>
  <si>
    <t>https://www.defensa.com/peru/general-division-r-walter-astudillo-chavez-nuevo-ministro-peru</t>
  </si>
  <si>
    <t>https://andina.pe/agencia/noticia-maria-antonieta-alva-jura-como-ministra-economia-y-finanzas-808825.aspx</t>
  </si>
  <si>
    <t>https://cf.gob.pe/comunicacion/notas-de-prensa/designan-a-waldo-mendoza-como-ministro-de-economia-y-finanzas/</t>
  </si>
  <si>
    <t>https://www.df.cl/internacional/ripe/gabinete-peruano-ministro-de-economia-pedro-francke-seria-reemplazado</t>
  </si>
  <si>
    <t>https://www.revistaeconomia.com/revista/ED97-ECONOMIA.pdf</t>
  </si>
  <si>
    <t>https://mef.gob.pe/index.php?option=com_content&amp;amp;view=article&amp;amp;id=6791&amp;amp;catid=667&amp;amp;Itemid=100148&amp;amp;lang=es</t>
  </si>
  <si>
    <t>https://andina.pe/agencia/noticia-conoce-perfil-martin-benavides-nuevo-ministro-educacion-785075.aspx</t>
  </si>
  <si>
    <t>https://andina.pe/agencia//noticia-primera-temporada-pesca-anchoveta-iniciara-10-marzo-zona-sur-del-litoral-836166.aspx/ncia/noticia-ricardo-cuenca-jura-como-ministro-educacion-821978.aspx</t>
  </si>
  <si>
    <t>https://www.gob.pe/institucion/regionlima-drelm/noticias/782313-rosendo-serna-roman-asume-el-cargo-de-ministro-de-educacion</t>
  </si>
  <si>
    <t>https://elperuano.pe/noticia/210858-conoce-el-perfil-de-la-nueva-ministra-de-educacion-magnet-marquez-ramirez</t>
  </si>
  <si>
    <t>https://rpp.pe/politica/gobierno/morgan-quero-gaime-perfil-academico-y-profesional-del-ministro-de-educacion-noticia-1544739</t>
  </si>
  <si>
    <t>https://www.mch.cl/negocios-industria/susana-vilca-nueva-ministra-de-fue-viceministra-de-minas-durante-el-gobierno-de-ollanta-humala-por-el-periodo-de-agosto-de-2011-a-enero-de-2012-en-peru/</t>
  </si>
  <si>
    <t>https://iimp.org.pe/raiz/jaime-galvez-delgado-es-designado-ministro-de-energia-y-minas</t>
  </si>
  <si>
    <t>https://www.gob.pe/institucion/minem/noticias/638234-gobierno-ratifica-a-alessandra-g-herrera-jara-como-ministra-de-energia-y-minas</t>
  </si>
  <si>
    <t>https://revistamineria.com.pe/actualidad/oscar-vera-es-nuevo-titular-del-minem</t>
  </si>
  <si>
    <t>https://www.energiaestrategica.com/quien-es-romulo-mucho-mamani-el-nuevo-ministro-de-energia-y-minas-de-peru/</t>
  </si>
  <si>
    <t>https://www.gob.pe/institucion/mininter/noticias/314206-gaston-rodriguez-limo-asume-el-cargo-de-ministro-del-interior</t>
  </si>
  <si>
    <t>https://www.gob.pe/institucion/mininter/noticias/319681-jose-elice-navarro-asume-como-ministro-del-interior</t>
  </si>
  <si>
    <t>https://rpp.pe/politica/gobierno/willy-huerta-olivas-juro-como-nuevo-ministro-del-interior-noticia-1419199</t>
  </si>
  <si>
    <t>https://elperuano.pe/noticia/202129-vicente-romero-fernandez-es-el-nuevo-ministro-del-interior</t>
  </si>
  <si>
    <t>https://www.defensa.com/peru/walter-ortiz-acosta-asume-como-ministro-interior-peru</t>
  </si>
  <si>
    <t>https://elcomercio.pe/politica/gobierno/fernando-castaneda-quien-es-el-nuevo-ministro-de-justicia-y-derechos-humanos-noticia/</t>
  </si>
  <si>
    <t>https://elperuano.pe/noticia/109298-eduardo-vega-ministro-de-justicia-y-derechos-humanos</t>
  </si>
  <si>
    <t>https://peru.as.com/actualidad/quien-es-felix-chero-medina-el-nuevo-ministro-de-justicia-y-derechos-humanos-n/</t>
  </si>
  <si>
    <t>https://rpp.pe/politica/actualidad/daniel-maurate-romero-es-el-nuevo-ministro-de-justicia-perfil-noticia-1480398</t>
  </si>
  <si>
    <t>https://diariocorreo.pe/politica/eduardo-melchor-arana-es-el-nuevo-ministro-de-justicia-tras-salida-de-daniel-maurate-dina-boluarte-alberto-otarola-noticia/</t>
  </si>
  <si>
    <t>https://www.gob.pe/institucion/mimp/noticias/52117-gloria-montenegro-es-ratificada-como-titular-de-la-mujer-y-poblaciones-vulnerables</t>
  </si>
  <si>
    <t>https://rpp.pe/politica/gobierno/perfil-quien-es-silvia-loli-espinoza-la-nueva-ministra-de-la-mujer-y-poblaciones-vulnerables-noticia-1305024</t>
  </si>
  <si>
    <t>https://larepublica.pe/politica/2022/02/08/diana-miloslavich-quien-es-perfil-y-carrera-politica-de-la-nueva-ministra-de-la-mujer-y-poblaciones-vulnerables-poder-ejecutivo-mdga</t>
  </si>
  <si>
    <t>https://andina.pe/agencia/noticia-nancy-tolentino-gamarra-es-nueva-ministra-de-mujer-y-poblaciones-vulnerables-925211.aspx</t>
  </si>
  <si>
    <t>https://peru21.pe/politica/angela-teresa-hernandez-es-la-nueva-titular-de-la-mujer-nueva-ministra-de-la-mujer-angela-teresa-hernandez-ministra-de-la-mujer-nueva-titular-noticia/</t>
  </si>
  <si>
    <t>https://elcomercio.pe/economia/peru/produce-conoce-perfil-nueva-ministra-rocio-barrios-noticia-615753-noticia/?outputType=amp</t>
  </si>
  <si>
    <t>https://andina.pe/agencia/noticia-conoce-perfil-del-ministro-produccion-jose-luis-chicoma-822021.aspx</t>
  </si>
  <si>
    <t>https://larepublica.pe/economia/2021/11/17/quien-es-jorge-luis-prado-palomino-el-nuevo-ministro-de-la-produccion</t>
  </si>
  <si>
    <t>https://revistaganamas.com.pe/raul-perez-reyes-juramento-como-ministro-de-la-produccion/</t>
  </si>
  <si>
    <t>https://elcomercio.pe/economia/sergio-gonzales-guerrero-es-el-nuevo-ministro-de-la-produccion-y-reemplaza-a-ana-maria-choquehuanca-dina-boluarte-gustavo-adrianzen-ultimas-noticia/</t>
  </si>
  <si>
    <t>https://elcomercio.pe/politica/gustavo-meza-cuadra-diplomatico-de-carrera-juro-como-nuevo-canciller-noticia/</t>
  </si>
  <si>
    <t>http://rpp.pe/politica/gobierno/coronavirus-en-peru-allan-wagner-sera-el-nuevo-ministro-de-relaciones-exteriores-en-reemplazo-de-elizabeth-astete-noticia-1321012</t>
  </si>
  <si>
    <t>https://rpp.pe/politica/gobierno/cesar-landa-arroyo-este-es-el-perfil-academico-y-profesional-del-nuevo-ministro-de-relaciones-exteriores-noticia-1384186</t>
  </si>
  <si>
    <t>https://larepublica.pe/politica/2022/12/10/juramentacion-de-ministros-hoy-quien-es-ana-cecilia-gervasi-la-nueva-ministra-de-relaciones-exteriores-ministros-nuevos-ministros-actuales-dina-boluarte-gabinete-evat</t>
  </si>
  <si>
    <t>https://limagris.com/javier-gonzalez-olaechea-juramenta-como-nuevo-ministro-de-relaciones-exteriores/</t>
  </si>
  <si>
    <t>https://www.gob.pe/institucion/minsa/noticias/109765-presidente-vizcarra-toma-juramento-al-doctor-victor-zamora-mesia-como-nuevo-ministro-de-salud</t>
  </si>
  <si>
    <t>https://rpp.pe/politica/gobierno/oscar-ugarte-juro-como-nuevo-ministro-de-salud-en-reemplazo-de-pilar-mazzetti-noticia-1320722</t>
  </si>
  <si>
    <t>https://elperuano.pe/noticia/142906-jorge-antonio-lopez-pena-juro-como-nuevo-ministro-de-salud</t>
  </si>
  <si>
    <t>https://rpp.pe/politica/actualidad/cesar-vasquez-es-el-nuevo-ministro-de-salud-tras-la-salida-de-rosa-gutierrez-noticia-1491005</t>
  </si>
  <si>
    <t>https://gestion.pe/peru/politica/martin-vizcarra-tomo-juramento-tres-nuevos-ministros-palacio-gobierno-nndc-253228</t>
  </si>
  <si>
    <t>https://www.gob.pe/institucion/mtpe/noticias/314790-javier-palacios-es-el-nuevo-ministro-de-trabajo-y-promocion-del-empleo</t>
  </si>
  <si>
    <t>https://larepublica.pe/economia/2023/04/23/mtpe-fernando-valera-bohorquez-jura-como-nuevo-ministro-de-trabajo-y-promocion-del-empleo-dina-boluarte-1500612</t>
  </si>
  <si>
    <t>https://www.gob.pe/institucion/mtpe/noticias/830091-dr-daniel-maurate-romero-juramenta-como-ministro-de-trabajo-y-promocion-del-empleo</t>
  </si>
  <si>
    <t>https://elcomercio.pe/politica/gobierno/carlos-lozada-juro-como-ministro-de-transportes-y-comunicaciones-en-reemplazo-de-edmer-trujillo-noticia/</t>
  </si>
  <si>
    <t>https://andina.pe/agencia/noticia-mira-aqui-hoja-vida-del-ministro-transportes-y-comunicaciones-822014.aspx</t>
  </si>
  <si>
    <t>https://www.swissinfo.ch/spa/el-presidente-de-perú-cambia-a-seis-ministros-tras-ratificar-a-su-premier/47808092</t>
  </si>
  <si>
    <t>https://larepublica.pe/economia/2022/12/13/quien-es-paola-lazarte-castillo-la-nueva-ministra-de-transportes-y-comunicaciones-mtc-dina-boluarte-atmp</t>
  </si>
  <si>
    <t>https://www.gob.pe/institucion/mtc/noticias/830078-raul-perez-reyes-juro-como-ministro-de-transportes-y-comunicaciones</t>
  </si>
  <si>
    <t>https://larepublica.pe/amp/economia/2019/10/03/rodolfo-yanez-juro-como-nuevo-ministro-de-vivienda-construccion-y-saneamiento</t>
  </si>
  <si>
    <t>https://andina.pe/agencia/noticia-mira-perfil-de-ministra-vivienda-construccion-y-saneamiento-solangel-fernandez-822029.aspx</t>
  </si>
  <si>
    <t>https://rpp.pe/politica/gobierno/geiner-alvarado-lopez-el-nuevo-ministro-de-vivienda-construccion-y-saneamiento-perfil-noticia-1350029</t>
  </si>
  <si>
    <t>https://elcomercio.pe/economia/hania-perez-de-cuellar-es-la-nueva-ministra-de-vivienda-noticia/</t>
  </si>
  <si>
    <t xml:space="preserve">TOTAL MINISTERIOS </t>
  </si>
  <si>
    <t>PORCENTAJE MUJERES</t>
  </si>
  <si>
    <t>1.2.Subsecretarias_%</t>
  </si>
  <si>
    <t>.</t>
  </si>
  <si>
    <t>INTERIOR</t>
  </si>
  <si>
    <t>José Lepere</t>
  </si>
  <si>
    <t>Lisandro Catalán</t>
  </si>
  <si>
    <t>Javier Ricardo Milano Rodríguez</t>
  </si>
  <si>
    <t>Daniel Osvaldo Scioli</t>
  </si>
  <si>
    <t>Patricia Alejandra García Blanco</t>
  </si>
  <si>
    <t xml:space="preserve">Leopoldo Francisco Sahores </t>
  </si>
  <si>
    <t>Secretaría de Coordinación y Planificación Exterior</t>
  </si>
  <si>
    <t xml:space="preserve">Ernesto Alberto Gasperi </t>
  </si>
  <si>
    <t xml:space="preserve">Secretaría de Malvinas, Antártica y Atlántico Sur </t>
  </si>
  <si>
    <t>Paola Iris Di Chiaro</t>
  </si>
  <si>
    <t xml:space="preserve">Secretaría de Relaciones Económicas Internacionales </t>
  </si>
  <si>
    <t>Secretaría de Culto</t>
  </si>
  <si>
    <t xml:space="preserve">DEFENSA </t>
  </si>
  <si>
    <t>DEFENSA</t>
  </si>
  <si>
    <t xml:space="preserve">Secretaría de Estrategia y Asuntos Militares </t>
  </si>
  <si>
    <t xml:space="preserve">Claudio Enersto Pasqualini </t>
  </si>
  <si>
    <t xml:space="preserve">Secretaría de Asuntos Internacionales para la Defensa </t>
  </si>
  <si>
    <t xml:space="preserve">Juan Erardo Battaleme Martínez </t>
  </si>
  <si>
    <t xml:space="preserve">Secretaría de Investigación, Política Industrial para la Defensa </t>
  </si>
  <si>
    <t xml:space="preserve">Raúl Guillermo Jesús Marino </t>
  </si>
  <si>
    <t xml:space="preserve">Secretaría de Coordinación Militar en Emergencias </t>
  </si>
  <si>
    <t>Carlos Roberto Ospital</t>
  </si>
  <si>
    <t xml:space="preserve">ECONOMÍA </t>
  </si>
  <si>
    <t xml:space="preserve">Secretaría Legal y Administrativa </t>
  </si>
  <si>
    <t xml:space="preserve">Viviana Seville </t>
  </si>
  <si>
    <t xml:space="preserve">Ricardo Casal </t>
  </si>
  <si>
    <t xml:space="preserve">José Ignacio García Hamilton </t>
  </si>
  <si>
    <t xml:space="preserve">Secretaría de Hacienda </t>
  </si>
  <si>
    <t xml:space="preserve">Carlos Jorge Guberman </t>
  </si>
  <si>
    <t xml:space="preserve">Joaquín Alberto Guillermo Cottani </t>
  </si>
  <si>
    <t xml:space="preserve">Haroldo Arián Montagu </t>
  </si>
  <si>
    <t>Gabriel E. Rubinstein</t>
  </si>
  <si>
    <t>Pablo Quirno</t>
  </si>
  <si>
    <t xml:space="preserve">Diego Bastourre </t>
  </si>
  <si>
    <t xml:space="preserve">Mariano Sardi </t>
  </si>
  <si>
    <t xml:space="preserve">Rafel Brigo </t>
  </si>
  <si>
    <t xml:space="preserve">Eduardo Setti </t>
  </si>
  <si>
    <t xml:space="preserve">Eduardo Javier Rodríguez Chirillo </t>
  </si>
  <si>
    <t xml:space="preserve">Fernando Vilella </t>
  </si>
  <si>
    <t xml:space="preserve">Sergio Lanziani </t>
  </si>
  <si>
    <t xml:space="preserve">Flavia Royón </t>
  </si>
  <si>
    <t xml:space="preserve">Juan Alberto Pazo </t>
  </si>
  <si>
    <t xml:space="preserve">Pablo Agustín Lavigne </t>
  </si>
  <si>
    <t>Ramiro Odorqui</t>
  </si>
  <si>
    <t>Luis Enrique Lucero</t>
  </si>
  <si>
    <t xml:space="preserve">Roberto Feletti </t>
  </si>
  <si>
    <t xml:space="preserve">Secretaría de Obras Públicas </t>
  </si>
  <si>
    <t>Luis Enrique Giovine</t>
  </si>
  <si>
    <t xml:space="preserve">José Ignacio de Mendiguren </t>
  </si>
  <si>
    <t xml:space="preserve">Rodrigo Aybar </t>
  </si>
  <si>
    <t xml:space="preserve">Ariel Sujarchuk </t>
  </si>
  <si>
    <t>Juan Manuel Cheppi</t>
  </si>
  <si>
    <t xml:space="preserve">Franco Mogetta </t>
  </si>
  <si>
    <t xml:space="preserve">Juan José Bahillo </t>
  </si>
  <si>
    <t xml:space="preserve">Marcos Martín Ayerra </t>
  </si>
  <si>
    <t xml:space="preserve">Martín Siracusa </t>
  </si>
  <si>
    <t xml:space="preserve">Vicente Ventura Barreiro </t>
  </si>
  <si>
    <t>Martín Verrier</t>
  </si>
  <si>
    <t xml:space="preserve">SALUD </t>
  </si>
  <si>
    <t xml:space="preserve">Martín Horacio Sabignoso </t>
  </si>
  <si>
    <t xml:space="preserve">Secretaría de Gestión Administrativa </t>
  </si>
  <si>
    <t>Gustavo Norberto Panera</t>
  </si>
  <si>
    <t xml:space="preserve">Carla Vizzotti </t>
  </si>
  <si>
    <t>Andrés Roberto Scarsi</t>
  </si>
  <si>
    <t xml:space="preserve">Leonardo Oscar Busso </t>
  </si>
  <si>
    <t xml:space="preserve">JUSTICIA Y DDHH </t>
  </si>
  <si>
    <t>Roberto Esteban Moro</t>
  </si>
  <si>
    <t xml:space="preserve">Secretaría de Justicia </t>
  </si>
  <si>
    <t xml:space="preserve">JUSTICIA </t>
  </si>
  <si>
    <t xml:space="preserve">Secretaría de Derechos Humanos </t>
  </si>
  <si>
    <t xml:space="preserve">Sebastián Amerio </t>
  </si>
  <si>
    <t xml:space="preserve">Secretaría General de Justicia y Derechos Humanos </t>
  </si>
  <si>
    <t xml:space="preserve">Alberto Baños </t>
  </si>
  <si>
    <t xml:space="preserve">TRANSPORTE </t>
  </si>
  <si>
    <t xml:space="preserve">Secretaría de Planificación de Transporte </t>
  </si>
  <si>
    <t xml:space="preserve">Secretaría de Gestión de Transporte </t>
  </si>
  <si>
    <t xml:space="preserve">Walter Eduardo Saieg </t>
  </si>
  <si>
    <t xml:space="preserve">María Jimena López </t>
  </si>
  <si>
    <t xml:space="preserve">Secretaría de Articulación Interjurisdiccional </t>
  </si>
  <si>
    <t xml:space="preserve">Secretaría de Niñez, Adolescencia y Familia </t>
  </si>
  <si>
    <t xml:space="preserve">Pablo María de la Torre </t>
  </si>
  <si>
    <t xml:space="preserve">OBRAS PÚBLICAS </t>
  </si>
  <si>
    <t xml:space="preserve">Secretaría de Eduación </t>
  </si>
  <si>
    <t>Carlos Horacio Torrendell</t>
  </si>
  <si>
    <t xml:space="preserve">Secretaría de Trabajo, Empleo y Seguridad Social </t>
  </si>
  <si>
    <t xml:space="preserve">Julio Gabriel Cordero </t>
  </si>
  <si>
    <t xml:space="preserve">Secretaría de Culura </t>
  </si>
  <si>
    <t xml:space="preserve">Leonardo Javier Cifelli </t>
  </si>
  <si>
    <t xml:space="preserve">Secretaría de Infraestructura y Política Hídrica </t>
  </si>
  <si>
    <t xml:space="preserve">DESARROLLO SOCIAL </t>
  </si>
  <si>
    <t xml:space="preserve">María Eugenia Zarreño </t>
  </si>
  <si>
    <t>Javier Francisco Caruso</t>
  </si>
  <si>
    <t xml:space="preserve">Secretaría de Inclusión Social </t>
  </si>
  <si>
    <t xml:space="preserve">Secretaría de Articulación de Política Social </t>
  </si>
  <si>
    <t>Gustavo Marcelo Aguilera</t>
  </si>
  <si>
    <t>Leonardo Sebastián Moyano</t>
  </si>
  <si>
    <t xml:space="preserve">Secretaría de Abordaje Integral </t>
  </si>
  <si>
    <t xml:space="preserve">Secretaría de Economía Social </t>
  </si>
  <si>
    <t xml:space="preserve">Secretaría Nacional de Niñez, Adolescencia y Familia </t>
  </si>
  <si>
    <t>Secretaría de Integración Socio-Urbana</t>
  </si>
  <si>
    <t xml:space="preserve">MUJERES, GÉNERO Y DIVERSIDAD </t>
  </si>
  <si>
    <t xml:space="preserve">Secretaria de Políticas de Igualdad y Diversidad </t>
  </si>
  <si>
    <t xml:space="preserve">María Cristina Perceval </t>
  </si>
  <si>
    <t>María Paulina Calderón</t>
  </si>
  <si>
    <t xml:space="preserve">Secretaría de Políticas contra la Violencia por Razones de Género </t>
  </si>
  <si>
    <t>EDUCACIÓN</t>
  </si>
  <si>
    <t>Adriana Puiggrós</t>
  </si>
  <si>
    <t xml:space="preserve">Marisa Díaz </t>
  </si>
  <si>
    <t xml:space="preserve">Secretaría de Evaluación e Información Educativa </t>
  </si>
  <si>
    <t xml:space="preserve">Secretaría de Cooperación Educativa y Acciones Prioritarias </t>
  </si>
  <si>
    <t xml:space="preserve">Secretaría General del Consejo Federal de Eduación </t>
  </si>
  <si>
    <t xml:space="preserve">Mario Oporto </t>
  </si>
  <si>
    <t xml:space="preserve">Secretaría de Políticas Universitarias </t>
  </si>
  <si>
    <t xml:space="preserve">Jaime Perczyk </t>
  </si>
  <si>
    <t xml:space="preserve">CULTURA </t>
  </si>
  <si>
    <t xml:space="preserve">Secretaría de Gestión Cultural </t>
  </si>
  <si>
    <t xml:space="preserve">Secretaría de Patrimonio Cultural </t>
  </si>
  <si>
    <t xml:space="preserve">Secretaría de Desarrollo Cultural </t>
  </si>
  <si>
    <t xml:space="preserve">CIENCIA, TECNOLOGÍA E INNOVACIÓN </t>
  </si>
  <si>
    <t xml:space="preserve">Secretaría de Planeamiento y Políticas en Ciencia, Tecnología e Innovación </t>
  </si>
  <si>
    <t>Secretaría de Articulación Científico-Tecnológica</t>
  </si>
  <si>
    <t xml:space="preserve">TRABAJO, EMPLEO Y SEGURIDAD SOCIAL </t>
  </si>
  <si>
    <t xml:space="preserve">Secretaría de Trabajo </t>
  </si>
  <si>
    <t xml:space="preserve">Secretaría de Empleo </t>
  </si>
  <si>
    <t xml:space="preserve">Secretaría de Seguridad Social </t>
  </si>
  <si>
    <t xml:space="preserve">AMBIENTE Y DESARROLLO SOSTENIBLE </t>
  </si>
  <si>
    <t xml:space="preserve">Secretaría de Control y Monitoreo Ambiental </t>
  </si>
  <si>
    <t xml:space="preserve">Secretaría de Política Ambiental en Recursos Naturales </t>
  </si>
  <si>
    <t xml:space="preserve">Esther Moreyra </t>
  </si>
  <si>
    <t xml:space="preserve">Florencia María Gloria Gómez </t>
  </si>
  <si>
    <t>Secretaría de Cambio Climático, Desarrollo Sostenible e Innovación</t>
  </si>
  <si>
    <t>María del Pilar Bueno</t>
  </si>
  <si>
    <t xml:space="preserve">Rodrigo Rodríguez Tonrquist </t>
  </si>
  <si>
    <t>TURISMO Y DEPORTES</t>
  </si>
  <si>
    <t xml:space="preserve">Secretaría de Deportes </t>
  </si>
  <si>
    <t xml:space="preserve">Secretaría de Promoción Turística </t>
  </si>
  <si>
    <t xml:space="preserve">DESARROLLO TERRITORIAL Y HÁBITAT </t>
  </si>
  <si>
    <t xml:space="preserve">Secretaría de Coordinación </t>
  </si>
  <si>
    <t xml:space="preserve">Silvia Ada Savoini </t>
  </si>
  <si>
    <t xml:space="preserve">Guillermo Bruno Pesce </t>
  </si>
  <si>
    <t xml:space="preserve">Paloma Inés Wolowski </t>
  </si>
  <si>
    <t xml:space="preserve">Marcos Javier Aguilar </t>
  </si>
  <si>
    <t xml:space="preserve">Secretaría de Desarrollo Territorial </t>
  </si>
  <si>
    <t xml:space="preserve">Secretaría de Hábitat </t>
  </si>
  <si>
    <t xml:space="preserve">Javier Fernández Castro </t>
  </si>
  <si>
    <t>Micaela Villaverde</t>
  </si>
  <si>
    <t xml:space="preserve">Secretaría de Articulación Federal  </t>
  </si>
  <si>
    <t>Gabriel Fuks</t>
  </si>
  <si>
    <t xml:space="preserve">Gustavo Marcelo Aguilera </t>
  </si>
  <si>
    <t xml:space="preserve">DESARROLLO PRODUCTIVO </t>
  </si>
  <si>
    <t xml:space="preserve">Secretaría de Industria, Economía del Conocimineton y Gestión Comercial Externa </t>
  </si>
  <si>
    <t>Secretaría de la Pequeña y Mediana Empresa y Emprendedores</t>
  </si>
  <si>
    <t xml:space="preserve">Secretaría de Comercio Interior </t>
  </si>
  <si>
    <t>AGRICULTURA, GANADERÍA Y PESCA</t>
  </si>
  <si>
    <t xml:space="preserve">Secretaría de Alimentos y Bioeconomía </t>
  </si>
  <si>
    <t>Luis Gustavo Contigiani</t>
  </si>
  <si>
    <t xml:space="preserve">Secretaría de Agricultura, Ganadería y Pesca </t>
  </si>
  <si>
    <t xml:space="preserve">Julián Echazarreta </t>
  </si>
  <si>
    <t xml:space="preserve">Jorge Solmi </t>
  </si>
  <si>
    <t xml:space="preserve">Matías Lestani </t>
  </si>
  <si>
    <t xml:space="preserve">Secretaría de Agricultura familiar, Campesina e Indígena y territorial </t>
  </si>
  <si>
    <t xml:space="preserve">TOTAL MUJERES </t>
  </si>
  <si>
    <t xml:space="preserve">PORCENTAJE MUJERES </t>
  </si>
  <si>
    <t>https://www.boletinoficial.gob.ar/detalleAviso/primera/224084/20191224</t>
  </si>
  <si>
    <t>https://www.argentina.gob.ar/interior/secretaria</t>
  </si>
  <si>
    <t>https://www.boletinoficial.gob.ar/detalleAviso/primera/300968/20231218         https://servicios.infoleg.gob.ar/infolegInternet/anexos/365000-369999/369545/norma.htm</t>
  </si>
  <si>
    <t>https://www.argentina.gob.ar/interior/secretaria-de-provincias-y-municipios</t>
  </si>
  <si>
    <t>https://www.boletinoficial.gob.ar/pdf/aviso/primera/224202/20191228</t>
  </si>
  <si>
    <t>https://www.boletinoficial.gob.ar/detalleAviso/primera/300012/20231206</t>
  </si>
  <si>
    <t>https://www.argentina.gob.ar/interior/secretaria-de-turismo-ambiente-y-deportes</t>
  </si>
  <si>
    <t>https://www.boletinoficial.gob.ar/pdf/aviso/primera/224202/20191229</t>
  </si>
  <si>
    <t>https://www.boletinoficial.gob.ar/detalleAviso/primera/224198/20191228#:~:text=Pablo%20Anselmo%20TETTAMANTI%20(D.N.I.,INTERNACIONAL%20Y%20CULTO%20Doctor%20D.</t>
  </si>
  <si>
    <t>https://www.boletinoficial.gob.ar/detalleAviso/primera/300009/20231206</t>
  </si>
  <si>
    <t>https://www.cancilleria.gob.ar/es/ministerio-de-relaciones-exteriores-comercio-internacional-y-culto/secretaria-de-relaciones</t>
  </si>
  <si>
    <t>https://www.boletinoficial.gob.ar/detalleAviso/primera/250630/20211007</t>
  </si>
  <si>
    <t>https://www.cancilleria.gob.ar/es/ministerio-de-relaciones-exteriores-comercio-internacional-y-culto/secretaria-de-coordinacion-y</t>
  </si>
  <si>
    <t>https://www.argentina.gob.ar/normativa/nacional/decreto-635-2021-354308/texto</t>
  </si>
  <si>
    <t>https://cancilleria.gob.ar/es/actualidad/noticias/cafiero-designa-al-exdiputado-guillermo-carmona-en-la-secretaria-de-malvinas</t>
  </si>
  <si>
    <t>https://www.cancilleria.gob.ar/es/ministerio-de-relaciones-exteriores-comercio-internacional-y-culto/secretaria-de-malvinas-antartida-politica-oceanica-y-atlantico-sur</t>
  </si>
  <si>
    <t>http://www.saij.gob.ar/689-nacional-renuncia-cargos-secretario-relaciones-economicas-internacionales-titular-unidad-gabinete-asesores-ministerio-relaciones-exteriores-comercio-internacional-culto-dn20210000689-2021-10-06/123456789-0abc-986-0000-1202soterced?&amp;o=4&amp;f=Total%7CFecha%5B50%2C1%5D%7CEstado%20de%20Vigencia/Individual%2C%20Solo%20Modificatoria%20o%20Sin%20Eficacia%7CTema/Ministerio%20de%20Relaciones%20Exteriores%7COrganismo%5B5%2C1%5D%7CAutor%5B5%2C1%5D%7CJurisdicci%F3n%5B5%2C1%5D%7CTribunal%5B5%2C1%5D%7CPublicaci%F3n%5B5%2C1%5D%7CColecci%F3n%20tem%E1tica%5B5%2C1%5D%7CTipo%20de%20Documento&amp;t=1143</t>
  </si>
  <si>
    <t>https://www.lanacion.com.ar/politica/oficializaron-el-cargo-de-cecilia-todesca-que-paso-a-cancilleria-con-santiago-cafiero-nid07102021/</t>
  </si>
  <si>
    <t>https://www.cancilleria.gob.ar/es/ministerio-de-relaciones-exteriores-comercio-internacional-y-culto/secretaria-de-relaciones-economicas-internacionales</t>
  </si>
  <si>
    <t>https://www.cancilleria.gob.ar/es/ministerio-de-relaciones-exteriores-comercio-internacional-y-culto/secretaria-de-culto</t>
  </si>
  <si>
    <t>https://www.boletinoficial.gob.ar/detalleAviso/primera/224193/20191228#:~:text=%2D%20D%C3%A1se%20por%20designado%20a%20partir,N%C2%BA%2014.094.441).</t>
  </si>
  <si>
    <t>https://www.argentina.gob.ar/normativa/nacional/decreto-660-2023-394222/texto</t>
  </si>
  <si>
    <t>https://www.boletinoficial.gob.ar/detalleAviso/primera/301661/20240108</t>
  </si>
  <si>
    <t>https://www.boletinoficial.gob.ar/detalleAviso/primera/277689/20221214</t>
  </si>
  <si>
    <t>https://www.argentina.gob.ar/noticias/viviana-seville-salas-nueva-secretaria-legal-y-administrativa-del-ministerio-de-economia</t>
  </si>
  <si>
    <t>http://www.saij.gob.ar/800-nacional-renuncia-al-cargo-secretaria-legal-administrativa-ministerio-economia-dn20200000800-2020-10-11/123456789-0abc-008-0000-0202soterced?&amp;o=24&amp;f=Total%7CFecha%7CEstado%20de%20Vigencia%7CTema/Ministerio%20de%20Econom%EDa%7COrganismo/categoriavacia%7CAutor%5B50%2C1%5D%7CJurisdicci%F3n%7CTribunal%5B5%2C1%5D%7CPublicaci%F3n%5B5%2C1%5D%7CColecci%F3n%20tem%E1tica%5B5%2C1%5D%7CTipo%20de%20Documento&amp;t=464</t>
  </si>
  <si>
    <t>https://www.argentina.gob.ar/normativa/nacional/decreto-479-2022-369544/normas-modificadas</t>
  </si>
  <si>
    <t>https://www.boletinoficial.gob.ar/detalleAviso/primera/268406/20220811?busqueda=1</t>
  </si>
  <si>
    <t>https://www.argentina.gob.ar/economia/legalyadministrativa</t>
  </si>
  <si>
    <t>https://www.laizquierdadiario.com/Raul-Enrique-Rigo#:~:text=Hombre%20del%20ri%C3%B1%C3%B3n%20del%20exministro,10%20de%20diciembre%20de%202019.</t>
  </si>
  <si>
    <t>https://www.boletinoficial.gob.ar/detalleAviso/primera/268065/20220805</t>
  </si>
  <si>
    <t>https://www.boletinoficial.gob.ar/detalleAviso/primera/300227/20231207</t>
  </si>
  <si>
    <t>https://www.boletinoficial.gob.ar/detalleAviso/primera/224348/20200106</t>
  </si>
  <si>
    <t>https://www.argentina.gob.ar/normativa/nacional/decreto-473-2022-369319/normas-modificadas</t>
  </si>
  <si>
    <t>https://www.argentina.gob.ar/noticias/haroldo-montagu-participo-de-la-primera-reunion-interministerial-de-cambio-climatico</t>
  </si>
  <si>
    <t>https://www.boletinoficial.gob.ar/detalleAviso/primera/239724/20210112</t>
  </si>
  <si>
    <t xml:space="preserve">https://www.argentina.gob.ar/noticias/haroldo-montagu-participo-de-la-primera-reunion-interministerial-de-cambio-climatico           https://www.argentina.gob.ar/noticias/sergio-massa-designo-gabriel-rubinstein-como-secretario-de-programacion-economica </t>
  </si>
  <si>
    <t>https://www.argentina.gob.ar/noticias/el-ministerio-de-economia-presidio-la-primera-reunion-del-consejo-de-coordinacion-de-la</t>
  </si>
  <si>
    <t>http://www.saij.gob.ar/6-nacional-renuncia-al-cargo-secretario-finanzas-ministerio-economia-dn20210000006-2021-01-11/123456789-0abc-600-0000-1202soterced?&amp;o=6&amp;f=Total%7CTipo%20de%20Documento/Legislaci%F3n%7CFecha%5B50%2C1%5D%7COrganismo%7CPublicaci%F3n%7CTema/Ministerio%20de%20Econom%EDa%7CEstado%20de%20Vigencia%7CAutor%7CJurisdicci%F3n&amp;t=1910</t>
  </si>
  <si>
    <t>http://www.saij.gob.ar/518-nacional-renuncia-al-cargo-secretario-finanzas-ministerio-economia-dn20210000518-2021-08-17/123456789-0abc-815-0000-1202soterced?&amp;o=5&amp;f=Total%7CTipo%20de%20Documento/Legislaci%F3n%7CFecha%5B50%2C1%5D%7COrganismo%7CPublicaci%F3n%7CTema/Ministerio%20de%20Econom%EDa%7CEstado%20de%20Vigencia%7CAutor%7CJurisdicci%F3n&amp;t=1910</t>
  </si>
  <si>
    <t>https://www.argentina.gob.ar/normativa/nacional/decreto-383-2022-367710/texto</t>
  </si>
  <si>
    <t>https://www.boletinoficial.gob.ar/detalleAviso/primera/268569/20220816?busqueda=1</t>
  </si>
  <si>
    <t>https://www.boletinoficial.gob.ar/detalleAviso/primera/300227/20231207#:~:text=%2D%20Ac%C3%A9ptase%20la%20renuncia%20presentada%20por%20el%20licenciado%20Jorge%20NEME%20(D.N.I.,10%20de%20diciembre%20de%202023.</t>
  </si>
  <si>
    <t>https://www.energiaynegocios.com.ar/el-gobierno-oficializo-designaciones-en-energia-con-lanziani-a-la-cabeza/</t>
  </si>
  <si>
    <t>https://www.ambito.com/politica/martinez/quien-es-dario-el-nuevo-secretario-energia-n5126772</t>
  </si>
  <si>
    <t>https://www.perfil.com/noticias/politica/renuncio-secretario-de-energia-dario-martinez.phtml</t>
  </si>
  <si>
    <t>https://www.infobae.com/politica/2024/02/10/renuncio-flavia-royon-a-la-secretaria-de-mineria-tras-el-pedido-de-javier-milei/</t>
  </si>
  <si>
    <t>https://econojournal.com.ar/2021/12/quien-es-fernanda-avila-la-nueva-secretaria-de-mineria-de-la-nacion/</t>
  </si>
  <si>
    <t>https://www.argentina.gob.ar/normativa/nacional/decreto-847-2021-358101</t>
  </si>
  <si>
    <t>https://www.boletinoficial.gob.ar/detalleAviso/primera/300227/20231207?busqueda=2</t>
  </si>
  <si>
    <t>http://www.saij.gob.ar/779-nacional-designacion-cargo-secretaria-asuntos-economicos-financieros-internacionales-ministerio-economia-dn20210000779-2021-11-10/123456789-0abc-977-0000-1202soterced?&amp;o=21&amp;f=Total%7CTipo%20de%20Documento/Legislaci%F3n%7CFecha%5B50%2C1%5D%7COrganismo%7CPublicaci%F3n%7CTema/Ministerio%20de%20Econom%EDa%7CEstado%20de%20Vigencia%7CAutor%7CJurisdicci%F3n&amp;t=1910</t>
  </si>
  <si>
    <t>https://www.boletinoficial.gob.ar/detalleAviso/primera/266384/20220713</t>
  </si>
  <si>
    <t>https://www.boletinoficial.gob.ar/detalleAviso/primera/300227/20231207#:~:text=%2D%20Ac%C3%A9ptase%20la%20renuncia%20presentada%20por%20el%20licenciado%20en%20Econom%C3%ADa%20Mat%C3%ADas,10%20de%20diciembre%20de%202023.</t>
  </si>
  <si>
    <t>https://www.radiouniversidad.unlp.edu.ar/ignacio-de-mendiguren-sera-secretario-de-produccion/</t>
  </si>
  <si>
    <t>https://www.boletinoficial.gob.ar/detalleAviso/primera/285160/20230426</t>
  </si>
  <si>
    <t>https://www.pagina12.com.ar/538564-sujarchuk-deja-la-secretaria-de-economia-del-conocimiento-pa</t>
  </si>
  <si>
    <t>https://www.forbesargentina.com/today/quien-juan-jose-bahillo-nuevo-secretario-agricultura-ganaderia-designado-massa-n19809</t>
  </si>
  <si>
    <t>https://www.boletinoficial.gob.ar/detalleAviso/primera/300227/20231207#:~:text=%2D%20Ac%C3%A9ptase%20la%20renuncia%20presentada%20por%20el%20se%C3%B1or%20Juan%20Jos%C3%A9%20BAHILLO,10%20de%20diciembre%20de%202023.</t>
  </si>
  <si>
    <t>https://www.boletinoficial.gob.ar/detalleAviso/primera/224082/20191224</t>
  </si>
  <si>
    <t>https://www.boletinoficial.gob.ar/detalleAviso/primera/249998/20210924</t>
  </si>
  <si>
    <t>https://www.ellitoral.com/politica/oficializan-nuevas-designaciones-ministerio-seguridad_0_iXxoksKI5X.html#1</t>
  </si>
  <si>
    <t>https://www.boletinoficial.gob.ar/detalleAviso/primera/299826/20231205</t>
  </si>
  <si>
    <t>https://www.ellitoral.com/politica/oficializan-nuevas-designaciones-ministerio-seguridad_0_iXxoksKI5X.html#2</t>
  </si>
  <si>
    <t>https://www.boletinoficial.gob.ar/detalleAviso/primera/299826/20231205#:~:text=%2D%20Ac%C3%A9ptase%20la%20renuncia%20presentada%20por%20la%20licenciada%20en%20Econom%C3%ADa%20Mercedes,10%20de%20diciembre%20de%202023.</t>
  </si>
  <si>
    <t>https://www.argentina.gob.ar/normativa/nacional/decreto-67-2019-333574/texto</t>
  </si>
  <si>
    <t>https://www.argentina.gob.ar/normativa/nacional/decreto-696-2021-354993</t>
  </si>
  <si>
    <t>https://www.boletinoficial.gob.ar/detalleAviso/primera/278419/20221228</t>
  </si>
  <si>
    <t>https://www.boletinoficial.gob.ar/detalleAviso/primera/224199/20191228      https://www.boletinoficial.gob.ar/detalleAviso/primera/241389/20210303</t>
  </si>
  <si>
    <t>https://www.todojujuy.com/pais/victor-urbani-asumio-como-vice-vizzotti-salud-n200563</t>
  </si>
  <si>
    <t>https://www.boletinoficial.gob.ar/detalleAviso/primera/299825/20231205</t>
  </si>
  <si>
    <t>https://www.boletinoficial.gob.ar/detalleAviso/primera/301200/20231222</t>
  </si>
  <si>
    <t>https://www.dataclave.com.ar/poder/quien-es-sandra-tirado--la-medica-que-ocupara-el-cargo-de-carla-vizzotti-en-el-ministerio--de-salud_a603902890a4d5c043c005857</t>
  </si>
  <si>
    <t>https://www.boletinoficial.gob.ar/detalleAviso/primera/301817/20240112</t>
  </si>
  <si>
    <t>https://www.boletinoficial.gob.ar/detalleAviso/primera/224200/20191228</t>
  </si>
  <si>
    <t>https://www.boletinoficial.gob.ar/detalleAviso/primera/254169/20211210</t>
  </si>
  <si>
    <t>https://www.boletinoficial.gob.ar/detalleAviso/primera/301818/20240112</t>
  </si>
  <si>
    <t>https://www.boletinoficial.gob.ar/detalleAviso/primera/301819/20240112</t>
  </si>
  <si>
    <t>https://www.boletinoficial.gob.ar/detalleAviso/primera/241979/20210318</t>
  </si>
  <si>
    <t>https://www.boletinoficial.gob.ar/detalleAviso/primera/299824/20231205#:~:text=%2D%20Ac%C3%A9ptase%20la%20renuncia%20presentada%20por,10%20de%20diciembre%20de%202023.</t>
  </si>
  <si>
    <t>https://www.argentina.gob.ar/normativa/nacional/decreto-46-2023-395356</t>
  </si>
  <si>
    <t>https://www.argentina.gob.ar/normativa/nacional/decreto-171-2021-347961</t>
  </si>
  <si>
    <t>https://www.boletinoficial.gob.ar/detalleAviso/primera/230506/20200611</t>
  </si>
  <si>
    <t>https://www.boletinoficial.gob.ar/detalleAviso/primera/300010/20231206#:~:text=%2D%20Ac%C3%A9ptase%20la%20renuncia%20presentada%20por%20la%20licenciada%20Mar%C3%ADa%20Jimena%20L%C3%93PEZ,10%20de%20diciembre%20de%202023.</t>
  </si>
  <si>
    <t>http://www.saij.gob.ar/30-nacional-designaciones-ministerio-transporte-dn20200000030-2020-01-07/123456789-0abc-030-0000-0202soterced?q=fecha-rango%3A%5B20190813%20TO%2020200210%5D&amp;o=409&amp;f=Total%7CFecha%7CEstado%20de%20Vigencia%7CTema%5B5%2C1%5D%7COrganismo%5B5%2C1%5D%7CAutor%5B5%2C1%5D%7CJurisdicci%F3n%5B5%2C1%5D%7CTribunal%5B5%2C1%5D%7CPublicaci%F3n%5B5%2C1%5D%7CColecci%F3n%20tem%E1tica%5B5%2C1%5D%7CTipo%20de%20Documento&amp;t=7342</t>
  </si>
  <si>
    <t>https://www.argentina.gob.ar/noticias/diego-giuliano-asumio-como-nuevo-ministro-de-transporte-de-la-nacion</t>
  </si>
  <si>
    <t>https://www.argentina.gob.ar/noticias/designaron-jimena-lopez-en-la-secretaria-de-gestion-de-transporte</t>
  </si>
  <si>
    <t>https://www.lanoticia1.com/noticia/exintendenta-de-lavalle-marcela-passo-asumio-secretaria-de-articulacion-interjurisdiccional-en-127011</t>
  </si>
  <si>
    <t>https://www.argentina.gob.ar/normativa/nacional/decreto-521-2021-353149</t>
  </si>
  <si>
    <t>https://www.boletinoficial.gob.ar/detalleAviso/primera/250206/20210929</t>
  </si>
  <si>
    <t>https://www.boletinoficial.gob.ar/pdf/aviso/primera/300010/20231206</t>
  </si>
  <si>
    <t>https://www.argentina.gob.ar/capital-humano/transparencia-activa-ministerio-de-capital-humano/autoridades-y-personal</t>
  </si>
  <si>
    <t>https://old.errepar.com/Paginas/LoUltimo/BoletinOficialDetalle.aspx?idDetalle=7739</t>
  </si>
  <si>
    <t>https://www.argentina.gob.ar/normativa/nacional/decreto-720-2023-394742</t>
  </si>
  <si>
    <t>https://www.boletinoficial.gob.ar/detalleAviso/primera/224611/20200117</t>
  </si>
  <si>
    <t>https://www.argentina.gob.ar/normativa/nacional/decreto-33-2022-359750</t>
  </si>
  <si>
    <t>https://lmdiario.com.ar/contenido/325486/carlos-rodriguez-reemplaza-a-martin-gill-en-la-secretaria-de-obras-publicas</t>
  </si>
  <si>
    <t>https://www.argentina.gob.ar/normativa/nacional/decreto-720-2023-394742/texto</t>
  </si>
  <si>
    <t>https://www.boletinoficial.gob.ar/detalleAviso/primera/256264/20220119</t>
  </si>
  <si>
    <t>https://www.boletinoficial.gob.ar/detalleAviso/primera/240810/20210213</t>
  </si>
  <si>
    <t>https://www.boletinoficial.gob.ar/detalleAviso/primera/240810/20210214</t>
  </si>
  <si>
    <t>https://servicios.infoleg.gob.ar/infolegInternet/verNorma.do;jsessionid=5E430A2FBB5ADB332DF8BA84A4D8C892?id=353256                     https://www.boletinoficial.gob.ar/detalleAviso/primera/273915/20221019</t>
  </si>
  <si>
    <t>https://www.argentina.gob.ar/sites/default/files/20273093258_javier_francisco_caruso_2022.pdf</t>
  </si>
  <si>
    <t>https://www.boletinoficial.gob.ar/detalleAviso/primera/299681/20231204</t>
  </si>
  <si>
    <t>https://www.argentina.gob.ar/normativa/nacional/decreto-546-2021-353254</t>
  </si>
  <si>
    <t>https://www.boletinoficial.gob.ar/detalleAviso/primera/275015/20221104</t>
  </si>
  <si>
    <t>https://www.boletinoficial.gob.ar/detalleAviso/primera/299681/20231204#:~:text=%2D%20Ac%C3%A9ptase%20la%20renuncia%20presentada%20por%20la%20se%C3%B1ora%20Ramona%20Fernanda%20MI%C3%91O,10%20de%20diciembre%20de%202023.</t>
  </si>
  <si>
    <t>https://www.boletinoficial.gob.ar/detalleAviso/primera/299681/20231204#:~:text=%2D%20Ac%C3%A9ptase%20la%20renuncia%20presentada%20por%20la%20se%C3%B1ora%20Lorena%20Felisa%20Micaela,10%20de%20diciembre%20de%202023.</t>
  </si>
  <si>
    <t>https://www.argentina.gob.ar/sites/default/files/27241001070_ramona_fernanda_mino_2021_rectificatoria.pdf</t>
  </si>
  <si>
    <t>https://www.elciudadanoweb.com/cecilia-merchan-estara-en-el-primer-ministerio-de-la-mujer-de-argentina/</t>
  </si>
  <si>
    <t>https://www.argentina.gob.ar/normativa/nacional/decreto-855-2022-377194/texto      https://www.boletinoficial.gob.ar/detalleAviso/primera/300231/20231207#:~:text=%2D%20Ac%C3%A9ptase%20la%20renuncia%20presentada%20por%20la%20licenciada%20en%20Filosof%C3%ADa%20y,30%20de%20noviembre%20de%202023.</t>
  </si>
  <si>
    <t>https://www.boletinoficial.gob.ar/detalleAviso/primera/224081/20191224</t>
  </si>
  <si>
    <t>https://www.boletinoficial.gob.ar/detalleAviso/primera/300231/20231207</t>
  </si>
  <si>
    <t>https://www.infobae.com/educacion/2020/08/19/renuncio-la-viceministra-de-educacion-de-la-nacion-adriana-puiggros/</t>
  </si>
  <si>
    <t>https://resumendeactualidad.com.ar/nota/5388/-marisa-diaz-asumio-como-secretaria-de-educacion-de-la-nacion</t>
  </si>
  <si>
    <t>https://www.el1digital.com.ar/politica/silvina-gvirtz-deja-la-matanza-para-ser-la-nueva-secretaria-de-educacion-de-la-nacion/</t>
  </si>
  <si>
    <t>https://www.boletinoficial.gob.ar/detalleAviso/primera/299823/20231205</t>
  </si>
  <si>
    <t>https://www.argentina.gob.ar/noticias/continuidad-pedagogica-5-mil-directivos-de-todo-el-pais-ya-participan-de-una-evaluacion</t>
  </si>
  <si>
    <t>http://www.saij.gob.ar/695-nacional-designacion-al-cargo-secretaria-evaluacion-informacion-educativa-ministerio-educacion-dn20210000695-2021-10-06/123456789-0abc-596-0000-1202soterced?&amp;o=4&amp;f=Total%7CFecha%7CEstado%20de%20Vigencia%7CTema/Ministerio%20de%20Educaci%F3n%7COrganismo%7CAutor%5B25%2C1%5D%7CJurisdicci%F3n%5B5%2C1%5D%7CTribunal%5B5%2C1%5D%7CPublicaci%F3n%5B5%2C1%5D%7CColecci%F3n%20tem%E1tica%5B5%2C1%5D%7CTipo%20de%20Documento/Legislaci%F3n&amp;t=1137#CT001</t>
  </si>
  <si>
    <t>https://servicios.infoleg.gob.ar/infolegInternet/verNorma.do;jsessionid=E1DFD48F95B455646151565150BF1AFA?id=355763</t>
  </si>
  <si>
    <t>https://old.errepar.com/Paginas/LoUltimo/BoletinOficialDetalle.aspx?idDetalle=7489</t>
  </si>
  <si>
    <t>https://www.boletinoficial.gob.ar/detalleAviso/primera/250635/20211007</t>
  </si>
  <si>
    <t>https://riojavirtual.com.ar/la-riojana-marisa-diaz-no2-del-ministerio-de-educacion-de-nacion/#:~:text=D%C3%ADaz%20dejar%C3%A1%20su%20lugar%20como,en%20Ciencias%20de%20la%20Educaci%C3%B3n.</t>
  </si>
  <si>
    <t>https://www.ellitoral.com/educacion/cambios-educacion-trazar-nuevo-camino-lejos-pandemia_0_rUqeg6yO1G.html</t>
  </si>
  <si>
    <t>https://www.unterseccionalroca.org.ar/imagenes/documentos/leg/Resolucion%20446-23%20%28CFE-%20Evaluacion%29.pdf</t>
  </si>
  <si>
    <t>https://www.radiouniversidad.unlp.edu.ar/politica-oscar-alpa-asumio-como-nuevo-secretario-de-politicas-universitarias/</t>
  </si>
  <si>
    <t>https://www.boletinoficial.gob.ar/detalleAviso/primera/224392/20200107</t>
  </si>
  <si>
    <t>https://www.argentina.gob.ar/normativa/nacional/decreto-237-2022-364227</t>
  </si>
  <si>
    <t>https://www.memo.com.ar/runrunes/prieto-gestion-cultural-nacion/</t>
  </si>
  <si>
    <t>https://www.argentina.gob.ar/normativa/nacional/decreto-719-2023-394724/texto</t>
  </si>
  <si>
    <t>http://www.saij.gob.ar/17-nacional-designaciones-ministerio-ciencia-tenologia-innovacion-dn20200000017-2020-01-03/123456789-0abc-710-0000-0202soterced?q=fecha-rango%3A%5B20191215%20TO%2020200613%5D&amp;o=199&amp;f=Total%7CFecha/2020/01%7CEstado%20de%20Vigencia%5B5%2C1%5D%7CTema%5B5%2C1%5D%7COrganismo%5B5%2C1%5D%7CAutor%5B5%2C1%5D%7CJurisdicci%F3n%5B5%2C1%5D%7CTribunal%5B5%2C1%5D%7CPublicaci%F3n%5B5%2C1%5D%7CColecci%F3n%20tem%E1tica%5B5%2C1%5D%7CTipo%20de%20Documento&amp;t=227</t>
  </si>
  <si>
    <t>https://www.argentina.gob.ar/normativa/nacional/decreto-657-2023-394221/texto</t>
  </si>
  <si>
    <t>https://www.argentina.gob.ar/noticias/el-secretario-de-trabajo-marcelo-bellotti-participo-de-la-reunion-plenaria-de-la-red-de</t>
  </si>
  <si>
    <t>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t>
  </si>
  <si>
    <t>https://www.boletinoficial.gob.ar/pdf/aviso/primera/224922/20200129</t>
  </si>
  <si>
    <t>https://www.boletinoficial.gob.ar/detalleAviso/primera/224192/20191228</t>
  </si>
  <si>
    <t>https://www.boletinoficial.gob.ar/detalleAviso/primera/299822/20231205</t>
  </si>
  <si>
    <t>https://www.argentina.gob.ar/normativa/nacional/decreto-801-2020-343155</t>
  </si>
  <si>
    <t>https://www.boletinoficial.gob.ar/pdf/aviso/primera/257847/20220222</t>
  </si>
  <si>
    <t>https://www.argentina.gob.ar/normativa/nacional/decreto-71-2022-360763/texto</t>
  </si>
  <si>
    <t>https://www.argentina.gob.ar/normativa/nacional/decreto-90-2022-361206</t>
  </si>
  <si>
    <t>https://www.boletinoficial.gob.ar/detalleAviso/primera/224442/20200108</t>
  </si>
  <si>
    <t>https://www.lanacion.com.ar/deportes/ines-arrondo-secretaria-de-deportes-nuestro-presupuesto-crecio-por-encima-del-indicador-de-la-nid19102023/</t>
  </si>
  <si>
    <t>https://www.boletinoficial.gob.ar/pdf/aviso/primera/300011/20231206</t>
  </si>
  <si>
    <t>https://www.argentina.gob.ar/normativa/nacional/decreto-959-2020-344681/texto</t>
  </si>
  <si>
    <t>http://www.saij.gob.ar/973-nacional-designacion-secretario-coordinacion-ministerio-desarrollo-territorial-habitat-dn20200000973-2020-12-03/123456789-0abc-379-0000-0202soterced?&amp;o=1241&amp;f=Total%7CFecha%7CEstado%20de%20Vigencia%7CTema%5B5%2C1%5D%7COrganismo%5B5%2C1%5D%7CAutor%5B5%2C1%5D%7CJurisdicci%F3n%7CTribunal%5B5%2C1%5D%7CPublicaci%F3n%5B5%2C1%5D%7CColecci%F3n%20tem%E1tica%5B5%2C1%5D%7CTipo%20de%20Documento/Legislaci%F3n&amp;t=178894</t>
  </si>
  <si>
    <t>https://www.boletinoficial.gob.ar/pdf/aviso/primera/264562/20220615</t>
  </si>
  <si>
    <t>http://www.saij.gob.ar/735-nacional-designacion-cargo-secretario-coordinacion-ministerio-desarrollo-territorial-habitat-dn20220000735-2022-11-03/123456789-0abc-537-0000-2202soterced?&amp;o=10&amp;f=Total%7CFecha%7CEstado%20de%20Vigencia%5B5%2C1%5D%7CTema%5B5%2C1%5D%7COrganismo%5B5%2C1%5D%7CAutor%5B5%2C1%5D%7CJurisdicci%F3n%5B5%2C1%5D%7CTribunal%5B5%2C1%5D%7CPublicaci%F3n%5B5%2C1%5D%7CColecci%F3n%20tem%E1tica%5B5%2C1%5D%7CTipo%20de%20Documento/Legislaci%F3n/Decreto&amp;t=53891                                                                            https://www.boletinoficial.gob.ar/detalleAviso/primera/299671/20231202</t>
  </si>
  <si>
    <t>https://www.boletinoficial.gob.ar/detalleAviso/primera/238292/20201211</t>
  </si>
  <si>
    <t>https://www.boletinoficial.gob.ar/detalleAviso/primera/295807/20231010</t>
  </si>
  <si>
    <t>http://www.saij.gob.ar/231-nacional-designacion-cargo-secretario-habitat-ambito-ministerio-desarrollo-territorial-habitat-dn20200000231-2020-03-05/123456789-0abc-132-0000-0202soterced?&amp;o=13&amp;f=Total%7CFecha/2020%5B20%2C1%5D%7CEstado%20de%20Vigencia%7CTema/Ministerio%20de%20Desarrollo%20Territorial%20y%20H%E1bitat%7COrganismo/categoriavacia%7CAutor%5B125%2C1%5D%7CJurisdicci%F3n%5B5%2C1%5D%7CTribunal%5B5%2C1%5D%7CPublicaci%F3n%5B5%2C1%5D%7CColecci%F3n%20tem%E1tica%5B5%2C1%5D%7CTipo%20de%20Documento/Legislaci%F3n&amp;t=17</t>
  </si>
  <si>
    <t>https://audiencias.mininterior.gob.ar/audiencia?id=28048</t>
  </si>
  <si>
    <t>https://www.argentina.gob.ar/noticias/santiago-maggiotti-juro-como-ministro-de-desarrollo-territorial-y-habitat                             https://www.boletinoficial.gob.ar/detalleAviso/primera/275017/20221104</t>
  </si>
  <si>
    <t>https://www.boletinoficial.gob.ar/detalleAviso/primera/299671/20231202</t>
  </si>
  <si>
    <t>https://www.argentina.gob.ar/seguridad/noticias?page=93</t>
  </si>
  <si>
    <t>https://www.argentina.gob.ar/normativa/nacional/decreto-64-2021-346597#:~:text=SECRETARIO%20DE%20ARTICULACION%20FEDERAL%20%2D%20DESIGNACION&amp;text=DASE%20POR%20DESIGNADO%2C%20A%20PARTIR,N%C2%B0%2014.073.163).</t>
  </si>
  <si>
    <t>https://www.boletinoficial.gob.ar/detalleAviso/primera/224395/20200107</t>
  </si>
  <si>
    <t>https://www.boletinoficial.gob.ar/pdf/aviso/primera/265957/20220707</t>
  </si>
  <si>
    <t>https://www.boletinoficial.gob.ar/detalleAviso/primera/299597/20231201</t>
  </si>
  <si>
    <t>https://cicomra.org.ar/reunion-con-el-secretario-de-industria-economia-del-conocimiento-y-gestion-comercial-externa-lic-ariel-schale/</t>
  </si>
  <si>
    <t>https://www.boletinoficial.gob.ar/detalleAviso/primera/224347/20200106</t>
  </si>
  <si>
    <t>https://www.boletinoficial.gob.ar/detalleAviso/primera/260197/20220401</t>
  </si>
  <si>
    <t>https://www.cronista.com/economia-politica/paula-espanol-sera-reemplazada-por-roberto-feletti-en-comercio-interior/</t>
  </si>
  <si>
    <t>https://servicios.infoleg.gob.ar/infolegInternet/anexos/335000-339999/336680/norma.htm</t>
  </si>
  <si>
    <t>https://www.argentina.gob.ar/normativa/nacional/decreto-63-2022-360377/texto</t>
  </si>
  <si>
    <t>https://agroverdad.com.ar/2019/12/julian-echazarreta-sera-designado-secretario-de-agricultura-de-la-nacion</t>
  </si>
  <si>
    <t>http://www.saij.gob.ar/121-nacional-aceptacion-renuncia-presentada-designacion-cargo-secretario-agricultura-ganaderia-pesca-ministerio-agricultura-ganaderia-pesca-dn20210000121-2021-02-19/123456789-0abc-121-0000-1202soterced?&amp;o=0&amp;f=Total%7CFecha%5B50%2C1%5D%7CEstado%20de%20Vigencia%5B5%2C1%5D%7CTema/Ministerio%20de%20Agricultura%20y%20Ganader%EDa%7COrganismo%7CAutor%7CJurisdicci%F3n%5B5%2C1%5D%7CTribunal%5B5%2C1%5D%7CPublicaci%F3n%5B5%2C1%5D%7CColecci%F3n%20tem%E1tica%5B5%2C1%5D%7CTipo%20de%20Documento/Legislaci%F3n&amp;t=15</t>
  </si>
  <si>
    <t>https://www.boletinoficial.gob.ar/detalleAviso/primera/256938/20220202</t>
  </si>
  <si>
    <t xml:space="preserve">Secretaría de Agricultura familiar, coordinación y territorial </t>
  </si>
  <si>
    <t>https://cdn02.radionacional.com.ar/secretario-de-agricultura-familiar-campesina-e-indigena/</t>
  </si>
  <si>
    <t>ARGENTINA - SUBSECRETARIAS</t>
  </si>
  <si>
    <t>ARGENTINA - MINISTRAS</t>
  </si>
  <si>
    <t>BRASIL - MINISTRAS</t>
  </si>
  <si>
    <t>SEGURIDAD INSTITUCIONAL</t>
  </si>
  <si>
    <t>Secretario Ejecutivo</t>
  </si>
  <si>
    <t>Secretario General</t>
  </si>
  <si>
    <t>Jefe del Estado Mayor Conjunto</t>
  </si>
  <si>
    <t>MINAS Y ENERGÍA</t>
  </si>
  <si>
    <t>JUSTICIA Y SEGURIDAD PÚBLICA</t>
  </si>
  <si>
    <t>ECONOMÍA (BOLSONARO) / HACIENDA (DA SILVA)</t>
  </si>
  <si>
    <t xml:space="preserve"> AGRICULTURA</t>
  </si>
  <si>
    <t>RELACIONES EXTERIORES</t>
  </si>
  <si>
    <t>MINISTERIO DE SALUD</t>
  </si>
  <si>
    <t>MINISTERIO DE EDUCACIÓN</t>
  </si>
  <si>
    <t>MINISTERIO DE TURISMO</t>
  </si>
  <si>
    <t>MINISTERIO DE MEDIOAMBIENTE</t>
  </si>
  <si>
    <t>ABOGACÍA GENERAL DEL ESTADO</t>
  </si>
  <si>
    <t>Adjunto do Advogado-Geral da União e Advogado-Geral da União Substituto</t>
  </si>
  <si>
    <t>TRANSPARENCIA / CONTRALORÍA GENERAL</t>
  </si>
  <si>
    <t>SECRETARIA GENERAL DE LA PRESIDENCIA</t>
  </si>
  <si>
    <t>PRESIDENCIA (CASA CIVIL)</t>
  </si>
  <si>
    <t>SECRETARÍA DE GOBIERNO</t>
  </si>
  <si>
    <t>CIUDADANÍA Y ACCIÓN CIUDADANA</t>
  </si>
  <si>
    <t>DESARROLLO REGIONAL</t>
  </si>
  <si>
    <t>INFRAESTRUCTURA</t>
  </si>
  <si>
    <t>MUJER, FAMILIA Y DERECHOS HUMANOS</t>
  </si>
  <si>
    <t>BANCO CENTRAL</t>
  </si>
  <si>
    <t>Diretora de Administração (Dirad)</t>
  </si>
  <si>
    <t>Diretora de Assuntos Internacionais e Gestão de Riscos Corporativos (Direx)</t>
  </si>
  <si>
    <t>Diretor de Fiscalização (Difis)</t>
  </si>
  <si>
    <t>Diretor de Organização do Sistema Financeiro e de Resolução (Diorf)</t>
  </si>
  <si>
    <t>Diretor de Política Econômica (Dipec)</t>
  </si>
  <si>
    <t>Diretor de Política Monetária (Dipom)</t>
  </si>
  <si>
    <t>Diretor de Regulação (Dinor)</t>
  </si>
  <si>
    <t>Diretor de Relacionamento, Cidadania e Supervisão de Conduta (Direc)</t>
  </si>
  <si>
    <t>CIENCIA, TECNOLOGÍA Y COMUNICACIÓN</t>
  </si>
  <si>
    <t>DESARROLLO, INDUSTRIA, COMERCIO Y SERVICIOS</t>
  </si>
  <si>
    <t>DESARROLLO Y ASISTENCIA SOCIAL, FAMILIA Y COMBATE AL HAMBRE</t>
  </si>
  <si>
    <t>CULTURA</t>
  </si>
  <si>
    <t>PLANIFICACIÓN</t>
  </si>
  <si>
    <t>DERECHOS HUMANOS</t>
  </si>
  <si>
    <t>PUEBLOS INDÍGENAS</t>
  </si>
  <si>
    <t>IGUALDAD RACIAL</t>
  </si>
  <si>
    <t>MUJER</t>
  </si>
  <si>
    <t>TRABAJO</t>
  </si>
  <si>
    <t>PUERTOS Y AEROPUERTOS</t>
  </si>
  <si>
    <t>RELACIONES INSTITUCIONALES</t>
  </si>
  <si>
    <t xml:space="preserve">GESTIÓN </t>
  </si>
  <si>
    <t>SECRETARÍA DE COMUNICACIÓN SOCIAL</t>
  </si>
  <si>
    <t>CIENCIA Y TECNOLOGÍA</t>
  </si>
  <si>
    <t>INTEGRACIÓN Y DESARROLLO NACIONAL</t>
  </si>
  <si>
    <t>PESCA</t>
  </si>
  <si>
    <t>PENSIONES</t>
  </si>
  <si>
    <t>CIUDADES</t>
  </si>
  <si>
    <t>COMUNICACIONES</t>
  </si>
  <si>
    <t>DESARROLLO AGRARIO</t>
  </si>
  <si>
    <t>DEPORTES</t>
  </si>
  <si>
    <t>TRANSPORTES</t>
  </si>
  <si>
    <t>Código</t>
  </si>
  <si>
    <t>Fuente</t>
  </si>
  <si>
    <t>Douglas Bassoli</t>
  </si>
  <si>
    <t>https://www.gov.br/gsi/pt-br/arquivos/ata-reu-dez2020-assinada.pdf</t>
  </si>
  <si>
    <t>Luiz Fernando Estorilho Baganha</t>
  </si>
  <si>
    <t>https://www.gov.br/gsi/pt-br/centrais-de-conteudo/noticias/2021/solenidade-de-transmissao-de-cargo-de-secretario-executivo-do-gsi</t>
  </si>
  <si>
    <t xml:space="preserve"> Carlos José Russo Assumpção Penteado</t>
  </si>
  <si>
    <t>https://www.gov.br/gsi/pt-br/assuntos/acervo/imagens/ata-da-reuniao-de-julho-de-2022.pdf</t>
  </si>
  <si>
    <t>Ivan de Sousa Corrêa Filho</t>
  </si>
  <si>
    <t>https://www.cartacapital.com.br/cartaexpressa/quem-e-correa-filho-novo-general-nomeado-pelo-governo-para-a-secretaria-executiva-do-gsi/</t>
  </si>
  <si>
    <t>https://www.gov.br/gsi/pt-br/acesso-a-informacao/institucional/quem-e-quem</t>
  </si>
  <si>
    <t>Almir Garnier Santos</t>
  </si>
  <si>
    <t>https://www.fab.mil.br/noticias/imprime/35258/</t>
  </si>
  <si>
    <t>Sérgio José Pereira</t>
  </si>
  <si>
    <t>https://www.gov.br/defesa/pt-br/centrais-de-conteudo/noticias/ministerio-da-defesa-tem-novo-secretario-geral</t>
  </si>
  <si>
    <t>https://www.cnnbrasil.com.br/politica/general-que-atuou-na-gestao-dilma-sera-interlocutor-entre-defesa-e-equipe-de-transicao/</t>
  </si>
  <si>
    <t xml:space="preserve">
Luiz Henrique Pochyly da Costa</t>
  </si>
  <si>
    <t>https://www.gov.br/hfa/pt-br/noticias/visita-institucional-da-secretaria-geral-do-ministerio-da-defesa-ao-hfa</t>
  </si>
  <si>
    <t>https://www.gov.br/defesa/pt-br/composicao/quem-e-quem</t>
  </si>
  <si>
    <t>Raul Botelho</t>
  </si>
  <si>
    <t>https://www.fab.mil.br/noticias/mostra/36632/RECONHECIMENTO%20-%20Oficiais-Generais%20recém-promovidos%20são%20homenageados%20nesta%20quarta-feira%20(25)</t>
  </si>
  <si>
    <t>Laerte de Souza Santos</t>
  </si>
  <si>
    <t>https://www.gov.br/defesa/pt-br/assuntos/arquivos/lai/curriculo/curriculo-lai-en-laerte.pdf</t>
  </si>
  <si>
    <t>Renato Rodrigues de Aguiar Freire</t>
  </si>
  <si>
    <t>https://www.defensa.com/brasil/brasil-nombra-nuevos-comandantes-jefe-fuerzas-armadas</t>
  </si>
  <si>
    <t>Marisete Dadald Pereira</t>
  </si>
  <si>
    <t>https://ibram.org.br/noticia/curriculo-palestrantes/</t>
  </si>
  <si>
    <t>https://petronoticias.com.br/hailton-madureira-assume-a-secretaria-executiva-do-ministerio-de-minas-e-energia/</t>
  </si>
  <si>
    <t>Hailton Madureira</t>
  </si>
  <si>
    <t>Efrain Pereira da Cruz</t>
  </si>
  <si>
    <t>https://www.gov.br/mme/pt-br/assuntos/noticias/arthur-cerqueira-valerio-e-nomeado-secretario-executivo-do-mme</t>
  </si>
  <si>
    <t xml:space="preserve">Arthur Cerqueira Valério </t>
  </si>
  <si>
    <t>Tercio Issami Tokano</t>
  </si>
  <si>
    <t>https://oantagonista.com.br/brasil/mendonca-escolhe-advogado-como-seu-numero-2-na-justica/</t>
  </si>
  <si>
    <t>Márcio Nunes de Oliveira</t>
  </si>
  <si>
    <t>https://www.gov.br/mj/pt-br/acesso-a-informacao/governanca/governanca-de-tic/pdtic/normativos/portaria-gt-revisao-pdtic-4a-atualizacao.pdf https://www.campograndenews.com.br/brasil/cidades/superintendente-da-pf-deixa-cargo-e-delegado-de-dourados-assume</t>
  </si>
  <si>
    <t>Antonio Ramirez Lorenzo</t>
  </si>
  <si>
    <t>https://www.correiodopovo.com.br/notícias/política/militar-da-aeronáutica-é-nomeado-o-número-2-do-ministério-da-justiça-1.790770</t>
  </si>
  <si>
    <t>Ricardo Cappelli</t>
  </si>
  <si>
    <t>https://g1.globo.com/rj/rio-de-janeiro/noticia/2023/11/28/ricardo-cappelli-considera-medida-acertada-a-recriacao-da-secretaria-de-seguranca-publica-do-rj.ghtml</t>
  </si>
  <si>
    <t>Manoel Carlos de Almeida Neto</t>
  </si>
  <si>
    <t>https://www.gov.br/mj/pt-br/assuntos/noticias/lewandowski-anuncia-novos-secretarios-do-ministerio-da-justica-e-seguranca-publica</t>
  </si>
  <si>
    <t>Marcelo Pacheco dos Guaranys</t>
  </si>
  <si>
    <t>http://carf.economia.gov.br/acesso-a-informacao/boletim-de-servicos-carf/portarias-me-2020/portaria-se_me-5360-5548-5551-5552-designa-conselheiros.pdf</t>
  </si>
  <si>
    <t>https://pesquisa.in.gov.br/imprensa/servlet/INPDFViewer?jornal=529&amp;pagina=10&amp;data=17/11/2021&amp;captchafield=firstAccess</t>
  </si>
  <si>
    <t>https://agenciabrasil.ebc.com.br/foto/2022-12/o-secretario-executivo-do-ministerio-da-economia-marcelo-pacheco-dos-guaranys-e-o-entrevistado-do-programa-voz-do-brasil-1672167224</t>
  </si>
  <si>
    <t xml:space="preserve">Dario Carnevalli Durigan </t>
  </si>
  <si>
    <t>https://www.gov.br/fazenda/pt-br/assuntos/noticias/2023/junho/durigan-assume-como-secretario-executivo-do-ministerio-da-fazenda</t>
  </si>
  <si>
    <t>https://www.gov.br/fazenda/pt-br/composicao</t>
  </si>
  <si>
    <t>https://www.gov.br/agricultura/pt-br/assuntos/noticias/tereza-cristina-se-despede-do-cargo-de-ministra-e-destaca-conquistas-dos-produtores-rurais-nos-ultimos-tres-anos-marcos-montes-e-o-novo-ministro</t>
  </si>
  <si>
    <t>Márcio Eli Almeida Leandro</t>
  </si>
  <si>
    <t>https://www.gov.br/mme/pt-br/composicao/secretaria-executiva/subsecretaria-de-planejamento-orcamento-e-administracao-spoa/marcio-eli-almeida-leandro</t>
  </si>
  <si>
    <t xml:space="preserve"> Irajá Lacerda</t>
  </si>
  <si>
    <t>https://www.gov.br/agricultura/pt-br/assuntos/noticias/iraja-lacerda-e-o-novo-secretario-executivo-do-ministerio-da-agricultura-e-pecuaria</t>
  </si>
  <si>
    <t>https://www.gov.br/agricultura/pt-br/acesso-a-informacao/institucional/quem-e-quem-novo/secretaria-executiva</t>
  </si>
  <si>
    <t>Otavio Brandelli</t>
  </si>
  <si>
    <t>https://www.gov.br/funag/pt-br/acesso-a-informacao/transparencia-e-prestacao-de-contas/copy_of_Rol_de_Responsveis_2020.pdf</t>
  </si>
  <si>
    <t>Fernando Simas Magalhães</t>
  </si>
  <si>
    <t>https://www.gov.br/funag/pt-br/chdd/historia-diplomatica/secretarios-gerais-das-relacoes-exteriores</t>
  </si>
  <si>
    <t>Maria Laura da Rocha</t>
  </si>
  <si>
    <t>https://agenciabrasil.ebc.com.br/radioagencia-nacional/geral/audio/2023-01/maria-laura-assume-secretaria-geral-das-relacoes-exteriores</t>
  </si>
  <si>
    <t>https://www.gov.br/mre/pt-br/composicao/secretaria-geral-das-relacoes-exteriores/embaixadora-maria-laura-da-rocha</t>
  </si>
  <si>
    <t>https://g1.globo.com/politica/noticia/2020/04/22/teich-anuncia-general-eduardo-pazuello-como-novo-numero-2-do-ministerio-da-saude.ghtml</t>
  </si>
  <si>
    <t>Rodrigo Cruz</t>
  </si>
  <si>
    <t>https://oglobo.globo.com/brasil/governo-nomeia-numero-2-do-ministerio-da-saude-2-24947950</t>
  </si>
  <si>
    <t>Bruno Dalcomo</t>
  </si>
  <si>
    <t>https://www.gov.br/saude/pt-br/assuntos/noticias/2022/agosto/bruno-dalcolmo-e-o-novo-secretario-executivo-do-ministerio-da-saude</t>
  </si>
  <si>
    <t>Swedenberger do Nascimento Barbosa</t>
  </si>
  <si>
    <t>https://www.gov.br/saude/pt-br/assuntos/noticias/2023/janeiro/pesquisador-e-gestor-publico-swedenberger-barbosa-e-o-novo-secretario-executivo-do-ministerio-da-saude</t>
  </si>
  <si>
    <t>https://www.gov.br/saude/pt-br/composicao/secretaria-executiva/swedenberger-do-nascimento-barbosa</t>
  </si>
  <si>
    <t>Victor Godoy Veiga</t>
  </si>
  <si>
    <t>https://www.poder360.com.br/governo/godoy-veiga-e-nomeado-no-2-do-ministerio-de-educacao-vogel-vai-para-casa-civil/</t>
  </si>
  <si>
    <t>http://portal.mec.gov.br/component/agendadirigentes/?view=autoridade&amp;id=31901&amp;dia=2021-12-21&amp;template=system</t>
  </si>
  <si>
    <t>José De Castro Barreto Junior</t>
  </si>
  <si>
    <t>http://portal.mec.gov.br/component/agendadirigentes/?view=autoridade&amp;id=32831&amp;dia=2022-07-13&amp;template=system</t>
  </si>
  <si>
    <t>Maria Izolda Cela de Arruda Coelho</t>
  </si>
  <si>
    <t>https://www.cartacapital.com.br/educacao/conheca-os-secretarios-escolhidos-por-camilo-santana-para-o-ministerio-da-educacao/</t>
  </si>
  <si>
    <t>https://www.gov.br/mec/pt-br/composicao/secretaria-executiva/maria-izolda-cela-de-arruda-coelho</t>
  </si>
  <si>
    <t>Daniel Diniz Nepomuceno</t>
  </si>
  <si>
    <t>https://www.pbtur.pb.gov.br/2020/07/29/governo-da-paraiba-apresenta-polo-turistico-cabo-branco-em-reuniao-com-ministerio-do-turismo/</t>
  </si>
  <si>
    <t>https://pesquisa.in.gov.br/imprensa/servlet/INPDFViewer?jornal=529&amp;pagina=50&amp;data=08/10/2021&amp;captchafield=firstAccess</t>
  </si>
  <si>
    <t>Charles Roberto Martins da Silva</t>
  </si>
  <si>
    <t>https://www.japeri.rj.gov.br/2022/12/12/secretaria-de-turismo-e-lazer-de-japeri-se-reune-com-ministro-em-brasilia/</t>
  </si>
  <si>
    <t>Wallace Nunes da Silva</t>
  </si>
  <si>
    <t>https://veja.abril.com.br/coluna/radar/sob-nova-direcao-ministerio-do-turismo-exonera-numero-dois-de-daniela</t>
  </si>
  <si>
    <t>Ana Carla Machado Lopes</t>
  </si>
  <si>
    <t>https://www.gov.br/turismo/pt-br/composicao/secretaria-executiva/subsecretaria-de-gestao-estrategica-sge/ana-carla-machado-lopes</t>
  </si>
  <si>
    <t>Luis Gustavo Biagioni</t>
  </si>
  <si>
    <t>https://www.gov.br/mma/pt-br/acesso-a-informacao/acoes-e-programas/programa-projetos-acoes-obras-atividades/1-a-reuniao-do-cig-mma.pdf</t>
  </si>
  <si>
    <t>https://www.cnnbrasil.com.br/tudo-sobre/joaquim-alvaro-pereira-leite/</t>
  </si>
  <si>
    <t>Fernando Wandscheer de Moura Alves</t>
  </si>
  <si>
    <t>https://www.camara.leg.br/internet/comissao/index/mista/orca/orcamento/OR2022/emendas/cartilhas/MMA.pdf</t>
  </si>
  <si>
    <t>João Paulo Ribeiro Capobianco</t>
  </si>
  <si>
    <t>https://www12.senado.leg.br/radio/1/noticia/2023/06/14/secretario-do-ministerio-do-meio-ambiente-defende-acoes-para-controle-do-desmatamento</t>
  </si>
  <si>
    <t>https://www.gov.br/mma/pt-br/composicao/secex/quem-e-quem</t>
  </si>
  <si>
    <t>Fabricio Da Soller</t>
  </si>
  <si>
    <t>https://portal.ufvjm.edu.br/noticias/2020/advocacia-geral-da-uniao-realiza-pesquisa-sobre-qualidade-dos-servicos-prestados/oficio-circular-agu-de-20-de-novembro-de-2020.pdf</t>
  </si>
  <si>
    <t>https://www.gov.br/agu/pt-br/portaria-agu-no-337-de-10-11-2021-agraciados-ordem-do-merito-agu-2021.pdf</t>
  </si>
  <si>
    <t>https://www.escavador.com/sobre/4122639/tercio-issami-tokano</t>
  </si>
  <si>
    <t>Flavio José Roman</t>
  </si>
  <si>
    <t>https://www.jota.info/eleicoes/flavio-roman-e-escolhido-para-ser-ministro-substituto-da-agu-27122022?non-beta=1</t>
  </si>
  <si>
    <t>https://www.gov.br/agu/pt-br/acesso-a-informacao/quem</t>
  </si>
  <si>
    <t>José Marcelo Castro de Carvalho</t>
  </si>
  <si>
    <t>https://www.gov.br/cgu/pt-br/acesso-a-informacao/institucional/quem-e-quem/curriculos/curriculo_jose_marcelo_castro_de_carvalho.pdf</t>
  </si>
  <si>
    <t>https://www.brasildefato.com.br/2021/09/29/controladoria-geral-da-uniao-tem-homens-em-100-dos-cargos-de-primeiro-escalao</t>
  </si>
  <si>
    <t>https://repositorio.cgu.gov.br/bitstream/1/70750/1/Portaria_%203363_2022.pdf</t>
  </si>
  <si>
    <t>Vânia Lúcia Ribeiro Vieira</t>
  </si>
  <si>
    <t>https://www.gov.br/cgu/pt-br/assuntos/noticias/2024/03/eveline-brito-e-a-nova-secretaria-executiva-da-cgu-apos-saida-de-vania-vieira</t>
  </si>
  <si>
    <t>Eveline Brito</t>
  </si>
  <si>
    <t>Antonio Carlos Paiva</t>
  </si>
  <si>
    <t>https://www.gov.br/secretariageral/pt-br/noticias/2020/dezembro/comissao-de-etica-publica-entrega-minuta-de-pec-ao-presidente</t>
  </si>
  <si>
    <t>Mario Fernandes</t>
  </si>
  <si>
    <t>https://www.gov.br/agu/pt-br/concursos/10chamadaPortariaSGAAGUn1.489de16deagostode2021.pdf</t>
  </si>
  <si>
    <t>https://www.brasildefato.com.br/2022/10/07/bolsonaro-nomeia-general-como-autoridade-para-monitorar-lei-de-acesso-a-informacao</t>
  </si>
  <si>
    <t>Maria Fernanda Coelho</t>
  </si>
  <si>
    <t>https://www.gov.br/secretariageral/pt-br/noticias/2023/janeiro/marcio-macedo-assume-secretaria-geral-da-presidencia-com-portas-abertas-ao-povo</t>
  </si>
  <si>
    <t>Kelli Cristine Mafort</t>
  </si>
  <si>
    <t>https://www.gov.br/secretariageral/pt-br/notas-oficiais/nota-oficial-2</t>
  </si>
  <si>
    <t>Sergio José Pereira</t>
  </si>
  <si>
    <t>https://www.casadamoeda.gov.br/arquivos/lai/quem-e-quem/curriculos/sergio-jose-pereira.pdf</t>
  </si>
  <si>
    <t>Jônathas Assunção Salvador Nery de Castro</t>
  </si>
  <si>
    <t>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t>
  </si>
  <si>
    <t>https://www.estadao.com.br/politica/bolsonaro-e-o-presidente-que-mais-paga-emendas-ao-congresso-e-o-que-menos-aprova-projetos/</t>
  </si>
  <si>
    <t>Miriam Aparecida Belchior</t>
  </si>
  <si>
    <t>https://blog.abrapp.org.br/blog/novo-governo-inicia-nomeacoes-de-segundo-escalao-do-ministerio-da-fazenda-previdencia-casa-civil-agu-e-cgu/</t>
  </si>
  <si>
    <t>https://www.gov.br/casacivil/pt-br/composicao/secretaria-executiva/quem-e-quem-1</t>
  </si>
  <si>
    <t>https://www.scribd.com/document/451320077/Diario-Oficial-da-Uniao-DOU-Ano-LXI-N-48-Quarta-Feira-11-de-marco-de-2020-Secao-2-Completo</t>
  </si>
  <si>
    <t>Jônathas Assunção Salvador Nery de Castro (más tiempo en el cargo)</t>
  </si>
  <si>
    <t>https://pesquisa.in.gov.br/imprensa/servlet/INPDFViewer?jornal=529&amp;pagina=2&amp;data=11/02/2021&amp;captchafield=firstAccess</t>
  </si>
  <si>
    <t>CARLOS HENRIQUE MENEZES SOBRAL</t>
  </si>
  <si>
    <t>https://extra.globo.com/noticias/brasil/ex-assessor-de-cunha-geddel-nomeado-numero-2-de-flavia-arruda-25142417.html</t>
  </si>
  <si>
    <t>Ana Maria Pellini</t>
  </si>
  <si>
    <t>https://www.mds.gov.br/webarquivos/acesso_informacao/servidores/Relacao_Servidores_investidos_DAS_1.pdf</t>
  </si>
  <si>
    <t>Luiz Galvão</t>
  </si>
  <si>
    <t>Cláudio Javier Seefelder Filho</t>
  </si>
  <si>
    <t>https://pesquisa.in.gov.br/imprensa/servlet/INPDFViewer?jornal=529&amp;pagina=16&amp;data=21/02/2020&amp;captchafield=firstAccess</t>
  </si>
  <si>
    <t>Daniel de Oliveira Duarte</t>
  </si>
  <si>
    <t>https://www.gov.br/mdr/pt-br/acesso-a-informacao/legislacao/secretaria-executiva/Portaria_2557.pdf</t>
  </si>
  <si>
    <t>Helder Melillo Lopes Cunha Silva</t>
  </si>
  <si>
    <t>https://trademap.com.br/agencia/minhas-financas/trabalhador-pode-usar-fgts-futuro-para-reduzir-parcela-do-financiamento-imobiliario</t>
  </si>
  <si>
    <t>https://www.gov.br/transportes/pt-br/pt-br/centrais-de-conteudo/currculo-marcelo-sampaio-pdf</t>
  </si>
  <si>
    <t>https://ubrabio.com.br/2021/07/30/secretario-executivo-do-ministerio-da-infraestrutura-conhece-fabrica-de-biodiesel-da-granol-em-anapolis-com-olhos-no-fortalecimento-da-producao-de-biocombustiveis/</t>
  </si>
  <si>
    <t>Bruno Eustáquio</t>
  </si>
  <si>
    <t>https://www.gov.br/transportes/pt-br/assuntos/noticias/2022/05/bruno-eustaquio-e-nomeado-secretario-executivo-do-minfra-felipe-queiroz-assume-sntt</t>
  </si>
  <si>
    <t>Tatiana Barbosa de Alvarenga</t>
  </si>
  <si>
    <t>https://www.gov.br/mdh/pt-br/acesso-a-informacao/convenios-e-transferencias/TermoSECOM20202.pdf</t>
  </si>
  <si>
    <t>https://veja.abril.com.br/coluna/maquiavel/irmao-de-bolsonarista-e-nomeado-a-cargo-de-chefia-em-secretaria-de-damares</t>
  </si>
  <si>
    <t>https://pesquisa.in.gov.br/imprensa/servlet/INPDFViewer?jornal=529&amp;pagina=46&amp;data=12/05/2022&amp;captchafield=firstAccess</t>
  </si>
  <si>
    <t>Carolina de Assis Barros</t>
  </si>
  <si>
    <t>https://www.bcb.gov.br/acessoinformacao/historicocolegiados?HistoricoDiretoriaColegiados_page=1&amp;StatusMembroColegiado=Dispensado%20do%20encargo&amp;Posse_inicio=2020-01-01&amp;Posse_fim=2022-12-31&amp;Colegiado=Diretoria%20Colegiada&amp;AreaAtuacao=Diretor%20de%20Administração%20-%20Dirad</t>
  </si>
  <si>
    <t>Fernanda Feitosa Nechio</t>
  </si>
  <si>
    <t>https://www.bcb.gov.br/acessoinformacao/historicocolegiados?HistoricoDiretoriaColegiados_page=2&amp;Posse_inicio=2020-01-01&amp;Posse_fim=2024-12-31</t>
  </si>
  <si>
    <t>Fernanda Magalhães Rumenos Guardado</t>
  </si>
  <si>
    <t>https://www.bcb.gov.br/acessoinformacao/historicocolegiados?HistoricoDiretoriaColegiados_page=1&amp;Posse_inicio=2020-01-01&amp;Posse_fim=2024-12-31</t>
  </si>
  <si>
    <t>Paulo Sérgio Neves de Souza</t>
  </si>
  <si>
    <t>João Manoel Pinho de Mello</t>
  </si>
  <si>
    <t>Renato Dias de Brito Gomes</t>
  </si>
  <si>
    <t>https://cdn-www.bcb.gov.br/acessoinformacao/organograma?modalAberto=Dire_Diorf</t>
  </si>
  <si>
    <t>Fábio Kanczuk</t>
  </si>
  <si>
    <t>Diogo Abry Guillen</t>
  </si>
  <si>
    <t>https://cdn-www.bcb.gov.br/acessoinformacao/organograma?modalAberto=Dire_Dipec</t>
  </si>
  <si>
    <t>Bruno Serra Fernandes</t>
  </si>
  <si>
    <t>Otávio Ribeiro Damaso</t>
  </si>
  <si>
    <t>https://cdn-www.bcb.gov.br/acessoinformacao/organograma?modalAberto=Dire_Dinor</t>
  </si>
  <si>
    <t>https://cdn-www.bcb.gov.br/acessoinformacao/organograma?modalAberto=Dire_Direc</t>
  </si>
  <si>
    <t>Julio Semeghini</t>
  </si>
  <si>
    <t>https://telesintese.com.br/mctic-busca-a-renovacao-automatica-dos-contratos-de-frequencia-em-vigor/#google_vignette</t>
  </si>
  <si>
    <t>Sergio Freitas de Almeida</t>
  </si>
  <si>
    <t>https://www.gov.br/mcti/pt-br/composicao/secretaria-executiva/sergio-freitas-de-almeida/@@download</t>
  </si>
  <si>
    <t>https://www.oecd.org/newsroom/aviso-a-los-medios-de-comunicacion-conferencia-ministerial-de-economia-digital-de-la-ocde-2022.htm</t>
  </si>
  <si>
    <t>Márcio Fernando Elias Rosa</t>
  </si>
  <si>
    <t>https://bsbaltafrequencia.com.br/macroeconomia/marcio-elias-rosa-sera-secretario-executivo-do-mdci-23673/</t>
  </si>
  <si>
    <t>https://www.gov.br/mdic/pt-br/composicao/secretaria-executiva/marcio-fernando-elias-rosa</t>
  </si>
  <si>
    <t>Osmar Ribeiro de Almeida Júnior</t>
  </si>
  <si>
    <t>https://pesquisa.in.gov.br/imprensa/servlet/INPDFViewer?jornal=529&amp;pagina=20&amp;data=17/02/2023&amp;captchafield=firstAccess</t>
  </si>
  <si>
    <t>https://www.gov.br/mds/pt-br/composicao/secretaria-executiva/secretaria-executiva/Secretario-Executivo</t>
  </si>
  <si>
    <t>Márcio Tavares Dos Santos</t>
  </si>
  <si>
    <t>https://www.gov.br/cultura/pt-br/composicao/secretaria-executiva/marcio-tavares/@@download</t>
  </si>
  <si>
    <t>https://www.gov.br/cultura/pt-br/composicao/secretaria-executiva/marcio-tavares</t>
  </si>
  <si>
    <t>Gustavo José de Guimarães e Souza</t>
  </si>
  <si>
    <t>https://istoedinheiro.com.br/nomeados-secretarios-do-ministerio-do-planejamento-e-orcamento/</t>
  </si>
  <si>
    <t>https://www.gov.br/planejamento/pt-br/composicao/secretaria-executiva/gustavo-jose-de-guimaraes-e-souza</t>
  </si>
  <si>
    <t>Rita Cristina de Oliveira</t>
  </si>
  <si>
    <t>https://exame.com/brasil/veja-a-lista-completa-de-quem-sao-os-secretarios-dos-ministerios-de-lula/</t>
  </si>
  <si>
    <t>https://www.gov.br/mdh/pt-br/composicao/quem-e-quem</t>
  </si>
  <si>
    <t>Eloy Terena</t>
  </si>
  <si>
    <t>https://g1.globo.com/ms/mato-grosso-do-sul/noticia/2023/01/18/saiba-quem-e-eloy-terena-nomeado-como-secretario-executivo-do-ministerio-dos-povos-indigenas-do-governo-lula.ghtml</t>
  </si>
  <si>
    <t>https://www.gov.br/povosindigenas/pt-br/acesso-a-informacao/institucional/quem-e-quem</t>
  </si>
  <si>
    <t>Roberta Eugenio</t>
  </si>
  <si>
    <t>https://www.gov.br/igualdaderacial/pt-br/acesso-a-informacao/institucional/quem-e-quem</t>
  </si>
  <si>
    <t>María Helena Guarezi</t>
  </si>
  <si>
    <t>https://www-gov-br.translate.goog/mulheres/pt-br/composicao/secretaria-executiva/maria-helena-guarezi?_x_tr_sl=pt&amp;_x_tr_tl=es&amp;_x_tr_hl=es&amp;_x_tr_pto=sc</t>
  </si>
  <si>
    <t>Francisco Macena da Silva</t>
  </si>
  <si>
    <t>https://folha.qconcursos.com/n/concurso-aft-2023-edital-e-cargos-anunciados</t>
  </si>
  <si>
    <t>https://www.gov.br/trabalho-e-emprego/pt-br/composicao/quem-e-quem</t>
  </si>
  <si>
    <t>Roberto Gusmão</t>
  </si>
  <si>
    <t>https://portalbenews.com.br/mariana-pescatori-vai-assumir-secretaria-executiva-do-mpor-diz-costa-filho/</t>
  </si>
  <si>
    <t>Mariana Pescatori</t>
  </si>
  <si>
    <t>https://www.gov.br/portos-e-aeroportos/pt-br/composicao/secretaria-executiva/mariana-pescatori</t>
  </si>
  <si>
    <t>Olavo noleto Alves</t>
  </si>
  <si>
    <t>https://g1.globo.com/go/goias/noticia/2023/01/07/saiba-quem-e-o-goiano-olavo-noleto-nomeado-como-secretario-executivo-de-relacoes-institucionais-do-governo-lula.ghtml</t>
  </si>
  <si>
    <t>https://www.gov.br/sri/pt-br/composicao/assessoria-especial/secretaria-executiva/olavo-noleto-alves</t>
  </si>
  <si>
    <t>Cristina Kiomi Mori</t>
  </si>
  <si>
    <t>https://www.gov.br/economia/pt-br/assuntos/noticias/2023/janeiro/conheca-os-dois-primeiros-secretarios-do-ministerio-da-gestao-e-da-inovacao-em-servicos-publicos</t>
  </si>
  <si>
    <t>https://www.gov.br/gestao/pt-br/composicao/ministro-a-e-orgaos-de-assistencia-direta/secretaria-executiva/cristina-kiomi-mori</t>
  </si>
  <si>
    <t>Ricardo Zamora</t>
  </si>
  <si>
    <t>https://abratel.org.br/pimenta-nomeia-ricardo-zamora-como-secretario-executivo-da-secom/</t>
  </si>
  <si>
    <t>https://www.gov.br/secom/pt-br/composicao/secretaria-executiva/ricardo-zamora</t>
  </si>
  <si>
    <t>Luis Manuel Rebelo Fernandes</t>
  </si>
  <si>
    <t>https://www.gov.br/mcti/pt-br/acompanhe-o-mcti/noticias/2023/01/ministra-luciana-santos-anuncia-luis-fernandes-para-o-cargo-de-secretario-executivo-do-mcti</t>
  </si>
  <si>
    <t>https://www.gov.br/mcti/pt-br/composicao/sexec/copy_of_quem-e-quem</t>
  </si>
  <si>
    <t>Valder Ribeiro de Moura</t>
  </si>
  <si>
    <t>https://distritorelgov.com/wp-content/uploads/2023/02/2023.02.02-DRG-ESTRUTURA-INTEGRACAO-E-DESENVOLVIMENTO-REGIONAL.pdf</t>
  </si>
  <si>
    <t>https://www.gov.br/mdr/pt-br/acesso-a-informacao/institucional/quem-e-quem/secretaria-executiva/secretario-executivo</t>
  </si>
  <si>
    <t>Carlos Cesar De Mello Junior</t>
  </si>
  <si>
    <t>https://www.sindipi.com.br/post/decreto-nomeia-carlos-melo-como-secretario-executivo-do-mpa</t>
  </si>
  <si>
    <t>https://www.gov.br/mpa/pt-br/composicao/gabinete-1/carlos-cesar-de-mello-junior</t>
  </si>
  <si>
    <t>Wolney Queiroz Maciel</t>
  </si>
  <si>
    <t>https://www.cnnbrasil.com.br/politica/lula-nomeia-ex-lider-da-oposicao-na-camara-como-numero-2-do-ministerio-da-previdencia/</t>
  </si>
  <si>
    <t>https://www.gov.br/previdencia/pt-br/composicao/quem-e-quem</t>
  </si>
  <si>
    <t>Hildo Rocha</t>
  </si>
  <si>
    <t>https://www.gov.br/cidades/pt-br/midia/documentos/curriculos/01-4204897_curriculum_vitae___hildo_rocha.pdf</t>
  </si>
  <si>
    <t>https://www.gov.br/cidades/pt-br/acesso-a-informacao/institucional/quem-e-quem</t>
  </si>
  <si>
    <t>Sônia Faustino Mendes</t>
  </si>
  <si>
    <t>https://www.gov.br/mcom/pt-br/noticias/2023/janeiro/sonia-faustino-mendes-e-a-nova-secretaria-executiva-do-ministerio-das-comunicacoes</t>
  </si>
  <si>
    <t>https://www.gov.br/mcom/pt-br/composicao/secretaria-executiva-novo</t>
  </si>
  <si>
    <t>Humberto de Mello</t>
  </si>
  <si>
    <t>https://static.poder360.com.br/2023/11/dou-janja-ordem-rio-branco-21nov2023.pdf https://www.agraer.ms.gov.br/humberto-de-mello-e-nomeado-secretario-executivo-de-agricultura-familiar-de-povos-originarios-e-comunidades-tradicionais-de-ms/</t>
  </si>
  <si>
    <t>Fernanda Machiaveli Morão de Oliveira</t>
  </si>
  <si>
    <t>https://www.gov.br/mda/pt-br/acesso-a-informacao/institucional/quem-e-quem/secretaria-executiva</t>
  </si>
  <si>
    <t>Juliana Picoli Agatte</t>
  </si>
  <si>
    <t>https://www.gov.br/esporte/pt-br/noticias-e-conteudos/esporte/ministerio-do-esporte-da-posse-ao-novo-secretario-executivo https://www.iba.sport/news/ambc-continental-forum-in-brasilia-to-welcome-iba-president/</t>
  </si>
  <si>
    <t>Diego Galdino de Araújo</t>
  </si>
  <si>
    <t>https://www.gov.br/esporte/pt-br/composicao/quem-e-quem_</t>
  </si>
  <si>
    <t>George Santoro</t>
  </si>
  <si>
    <t>https://www.gov.br/transportes/pt-br/assuntos/noticias/2023/03/george-santoro-assume-a-secretaria-executiva-do-ministerio-dos-transportes</t>
  </si>
  <si>
    <t>https://www.gov.br/transportes/pt-br/acesso-a-informacao/quem-e-quem/secretaria-executiva-se-1</t>
  </si>
  <si>
    <t>BRASIL - SUBSECRETARIAS</t>
  </si>
  <si>
    <t>TOTAL SUBSECRETARIAS</t>
  </si>
  <si>
    <t>TOTAL MUJERES</t>
  </si>
  <si>
    <t>PORCENTAJE SUBSECRETARIAS</t>
  </si>
  <si>
    <t xml:space="preserve">Fuente: https://www.estadisticasdegenero.cl/wp-content/uploads/2021/12/Brecha-de-genero-entre-Ministros-y-Ministras-de-Estado-Nacional.xlsx </t>
  </si>
  <si>
    <t>https://www.gob.cl/noticias/cambio-de-gabinete-presidente-anuncia-modificaciones-en-equipo-ministerial-y-de-subsecretarios/</t>
  </si>
  <si>
    <t xml:space="preserve">Subsecretarias </t>
  </si>
  <si>
    <t xml:space="preserve">INTERIOR Y SEGURIDAD PÚBLICA </t>
  </si>
  <si>
    <t xml:space="preserve">Subsecretaría del Interior </t>
  </si>
  <si>
    <t xml:space="preserve">Juan Francisco Galli </t>
  </si>
  <si>
    <t> Manuel Zacarías Monsalve Benavides.</t>
  </si>
  <si>
    <t xml:space="preserve">Subsecretaría de Desarrollo Regional </t>
  </si>
  <si>
    <t xml:space="preserve">Claudio Alvarado </t>
  </si>
  <si>
    <t xml:space="preserve">María Paz Troncoso </t>
  </si>
  <si>
    <t>Miguel Crispi</t>
  </si>
  <si>
    <t xml:space="preserve">Nicolás Cataldo </t>
  </si>
  <si>
    <t>Francisca Perales Flores</t>
  </si>
  <si>
    <t xml:space="preserve">Subsecretaría de Prevensión del Delito </t>
  </si>
  <si>
    <t>Katherine Martorell</t>
  </si>
  <si>
    <t>Eduardo Javier Vergara Bolbarán</t>
  </si>
  <si>
    <t xml:space="preserve">RELACIONES EXTERIORES </t>
  </si>
  <si>
    <t xml:space="preserve">Subsecretaría de Relaciones Exteriores </t>
  </si>
  <si>
    <t>Carolina Valdivia Torres</t>
  </si>
  <si>
    <t xml:space="preserve">Ximena Fuentes </t>
  </si>
  <si>
    <t>Gloria de la Fuente González</t>
  </si>
  <si>
    <t>Subsecretaría de Relaciones Económicas Internacionales</t>
  </si>
  <si>
    <t>Rodrigo Yáñez Benítez</t>
  </si>
  <si>
    <t xml:space="preserve">José Miguel Ahumada </t>
  </si>
  <si>
    <t>Claudia Sanhueza Riveros</t>
  </si>
  <si>
    <t xml:space="preserve">DEFENSA NACIONAL </t>
  </si>
  <si>
    <t xml:space="preserve">Subsecretaría de Defensa </t>
  </si>
  <si>
    <t>Cristián de la Maza Riquelme</t>
  </si>
  <si>
    <t>Fernando Ayala González</t>
  </si>
  <si>
    <t xml:space="preserve">Victor Barrueto </t>
  </si>
  <si>
    <t>Ricardo Montero Allende</t>
  </si>
  <si>
    <t>Subsecretaría para las FF.AA</t>
  </si>
  <si>
    <t xml:space="preserve">Alfonso Vargas </t>
  </si>
  <si>
    <t>Galo Eidelstein</t>
  </si>
  <si>
    <t>HACIENDA</t>
  </si>
  <si>
    <t xml:space="preserve">Subsecretaría de Hacienda </t>
  </si>
  <si>
    <t xml:space="preserve">Francisco Moreno Guzmán </t>
  </si>
  <si>
    <t xml:space="preserve">Alejandro Weber </t>
  </si>
  <si>
    <t xml:space="preserve">Claudia Sanhueza </t>
  </si>
  <si>
    <t>Heidi Berner Herrera</t>
  </si>
  <si>
    <t xml:space="preserve">SECRETARÍA GENERAL DE LA PRESIDENCIA </t>
  </si>
  <si>
    <t xml:space="preserve">Subsecretaría General de la Presidencia </t>
  </si>
  <si>
    <t>Juan José Ossa</t>
  </si>
  <si>
    <t xml:space="preserve">Máximo Pavez </t>
  </si>
  <si>
    <t>Macarena Lobos Palacio</t>
  </si>
  <si>
    <t xml:space="preserve">SECRETARÍA GENERAL DE GOBIERNO </t>
  </si>
  <si>
    <t xml:space="preserve">Subsecretaría General de Gobierno </t>
  </si>
  <si>
    <t>Emardo Hantelmann</t>
  </si>
  <si>
    <t>Valeska Naranjo Dawson</t>
  </si>
  <si>
    <t>Nicole Cardoch Ramos</t>
  </si>
  <si>
    <t xml:space="preserve">ECONOMÍA, FOMENTO Y TURISMO </t>
  </si>
  <si>
    <t xml:space="preserve">Subsecretaría de Economía y Empresas de Menor Tamaño </t>
  </si>
  <si>
    <t xml:space="preserve">Esteban Carrasco Zambrano </t>
  </si>
  <si>
    <t xml:space="preserve">Julio Pertuzé Salas </t>
  </si>
  <si>
    <t xml:space="preserve">Javiera Petersen </t>
  </si>
  <si>
    <t xml:space="preserve">Subsecretaría de Turismo </t>
  </si>
  <si>
    <t>José Luis Uriarte Campos</t>
  </si>
  <si>
    <t> Verónica Ilse Kunze Neubauer</t>
  </si>
  <si>
    <t xml:space="preserve">Veronica Pardo Lagos </t>
  </si>
  <si>
    <t xml:space="preserve">Subsecretaría de Pesca y Acuicultura </t>
  </si>
  <si>
    <t>Román Zelaya Ríos</t>
  </si>
  <si>
    <t>Alicia Gallardo Lagno</t>
  </si>
  <si>
    <t>Julio Salas</t>
  </si>
  <si>
    <t xml:space="preserve">DESARROLLO SOCIAL Y FAMILIA </t>
  </si>
  <si>
    <t xml:space="preserve">Subsecretaría de Evaluacion Social </t>
  </si>
  <si>
    <t>Alejandra Candia Díaz</t>
  </si>
  <si>
    <t>Paula Poblete Maureira</t>
  </si>
  <si>
    <t xml:space="preserve">Subsecretaría de Servicios Sociales </t>
  </si>
  <si>
    <t>Sebastián Villarreal Bardet</t>
  </si>
  <si>
    <t>Andrea Balladares Letelier</t>
  </si>
  <si>
    <t>Francisca Gallegos Jara</t>
  </si>
  <si>
    <t>Subsecretaría de la Niñez</t>
  </si>
  <si>
    <t>Blanquita Honorato Lira</t>
  </si>
  <si>
    <t>Rocío Faúndez García</t>
  </si>
  <si>
    <t>Verónica Silva Villalobos</t>
  </si>
  <si>
    <t xml:space="preserve">EDUCACIÓN </t>
  </si>
  <si>
    <t xml:space="preserve">Subsecretaría de Eduación Parvularia </t>
  </si>
  <si>
    <t>María José Castro Rojas</t>
  </si>
  <si>
    <t>María Jesús Honorato Errázuriz</t>
  </si>
  <si>
    <t>María Isabel Díaz Pérez</t>
  </si>
  <si>
    <t>Claudia Lagos Serrano</t>
  </si>
  <si>
    <t xml:space="preserve">Subsecretaría de Educación </t>
  </si>
  <si>
    <t>Jorge Poblete Aedo</t>
  </si>
  <si>
    <t>Nicolás Cataldo Astorga </t>
  </si>
  <si>
    <t>Alejandra Arratia Martínez</t>
  </si>
  <si>
    <t xml:space="preserve">Subsecretaría de Educación Superior </t>
  </si>
  <si>
    <t>Juan Eduardo Vargas Duhart</t>
  </si>
  <si>
    <t>Verónica Figueroa Huencho </t>
  </si>
  <si>
    <t>Víctor Orellana Calderón</t>
  </si>
  <si>
    <t xml:space="preserve">Subsecretaría de Justicia </t>
  </si>
  <si>
    <t>Sebastián Valenzuela Agüero</t>
  </si>
  <si>
    <t>Jaime Gajardo Falcón</t>
  </si>
  <si>
    <t xml:space="preserve">Subsecretaría de Derechos Humanos </t>
  </si>
  <si>
    <t>Lorena Recabarren Silva</t>
  </si>
  <si>
    <t>Haydee Oberreuter Umazabal</t>
  </si>
  <si>
    <t>Xavier Altamirano Molina</t>
  </si>
  <si>
    <t xml:space="preserve">TRABAJO Y PREVISIÓN SOCIAL </t>
  </si>
  <si>
    <t xml:space="preserve">Subsecretaría del Trabajo </t>
  </si>
  <si>
    <t>Fernando Arab Verdugo</t>
  </si>
  <si>
    <t>Giorgio Davide Boccardo Bosoni</t>
  </si>
  <si>
    <t xml:space="preserve">Subsecretaría de Previsión Social </t>
  </si>
  <si>
    <t>Pedro Pizarro Cañas</t>
  </si>
  <si>
    <t>Christian Larraín Pizarro</t>
  </si>
  <si>
    <t>Claudio Reyes Barrientos</t>
  </si>
  <si>
    <t>Subsecretaría de Obras Públicas</t>
  </si>
  <si>
    <t>Cristóbal Leturia Infante</t>
  </si>
  <si>
    <t>José Andrés Herrera Chavarría</t>
  </si>
  <si>
    <t xml:space="preserve">Subsecretaría de Salud Pública </t>
  </si>
  <si>
    <t>Paula Daza Narbona</t>
  </si>
  <si>
    <t>Cristóbal Cuadrado Nahum</t>
  </si>
  <si>
    <t>Andrea Albagli Iruretagoyena</t>
  </si>
  <si>
    <t xml:space="preserve">Subsecretaría de Redes Asistenciales </t>
  </si>
  <si>
    <t>Arturo Zúñiga Jory</t>
  </si>
  <si>
    <t>Alberto Dougnac Labatut</t>
  </si>
  <si>
    <t>Fernando Araos Dattoli</t>
  </si>
  <si>
    <t>Osvaldo Salgado Zepeda</t>
  </si>
  <si>
    <t xml:space="preserve">VIVIENDA Y URBANISMO </t>
  </si>
  <si>
    <t xml:space="preserve">Subsecretaria de Vivienda y Urbanismo </t>
  </si>
  <si>
    <t>Guillermo Rolando Vicente</t>
  </si>
  <si>
    <t>Tatiana Rojas Leiva</t>
  </si>
  <si>
    <t>Gabriela Elgueta Poblete</t>
  </si>
  <si>
    <t xml:space="preserve">AGRICULTURA </t>
  </si>
  <si>
    <t xml:space="preserve">Subsecretaría de Agricultura </t>
  </si>
  <si>
    <t>José Pinochet Olave</t>
  </si>
  <si>
    <t>José Guajardo Reyes</t>
  </si>
  <si>
    <t>Ignacia Fernández Gatica</t>
  </si>
  <si>
    <t xml:space="preserve">MINERIA </t>
  </si>
  <si>
    <t xml:space="preserve">Subsecretaría de Minería </t>
  </si>
  <si>
    <t>Ricardo Irarrázabal Sánchez</t>
  </si>
  <si>
    <t>Edgar Blanco Rand</t>
  </si>
  <si>
    <t>Willy Kracht Gajardo</t>
  </si>
  <si>
    <t>Suina Chahuán Kim</t>
  </si>
  <si>
    <t>TRANSPORTE Y TELECOMUNICACIONES</t>
  </si>
  <si>
    <t xml:space="preserve">Subsecretaría de Transportes </t>
  </si>
  <si>
    <t>José Luis Domínguez</t>
  </si>
  <si>
    <t>Cristobal Felipe Pineda Andradez</t>
  </si>
  <si>
    <t>Jorge Daza Lobos  </t>
  </si>
  <si>
    <t>Subsecretaría de Telecomunicaciones</t>
  </si>
  <si>
    <t>Francisco Moreno Guzmán</t>
  </si>
  <si>
    <t>Claudio Araya San Martín  </t>
  </si>
  <si>
    <t xml:space="preserve">BIENES NACIONALES </t>
  </si>
  <si>
    <t xml:space="preserve">Subsecretaría de Bienes Nacionales </t>
  </si>
  <si>
    <t>Álvaro Pillado Irribarra</t>
  </si>
  <si>
    <t>Marilen Cabrera Olmos</t>
  </si>
  <si>
    <t>Sebastián Vergara Tapia</t>
  </si>
  <si>
    <t xml:space="preserve">ENERGÍA </t>
  </si>
  <si>
    <t xml:space="preserve">Subsecretaría de Energía </t>
  </si>
  <si>
    <t>Francisco Javier López Díaz</t>
  </si>
  <si>
    <t>Julio Maturana Franca</t>
  </si>
  <si>
    <t xml:space="preserve">Luis Felipe Ramos </t>
  </si>
  <si>
    <t xml:space="preserve">MEDIO AMBIENTE </t>
  </si>
  <si>
    <t xml:space="preserve">Subsecretaría del Medio Ambiente </t>
  </si>
  <si>
    <t>Javier Naranjo Solano</t>
  </si>
  <si>
    <t>Maximiliano Proaño Ugalde</t>
  </si>
  <si>
    <t xml:space="preserve">DEPORTE </t>
  </si>
  <si>
    <t>Subsecretaría de Deporte</t>
  </si>
  <si>
    <t>Andrés Otero Klein</t>
  </si>
  <si>
    <t>Antonia Illanes Riquelme</t>
  </si>
  <si>
    <t xml:space="preserve">MUJER Y EQUIDAD DE GÉNERO </t>
  </si>
  <si>
    <t xml:space="preserve">Subsecretaría de la Mujer y la Equidad de Género </t>
  </si>
  <si>
    <t>Carolina Cuevas Merino</t>
  </si>
  <si>
    <t>María José Abud Sittler</t>
  </si>
  <si>
    <t>Luz Pascuala Vidal Huiriqueo</t>
  </si>
  <si>
    <t>CULTURAS, ARTES Y PATRIMONIO</t>
  </si>
  <si>
    <t xml:space="preserve">Subsecretaría de las Culturas y las Artes </t>
  </si>
  <si>
    <t>Juan Carlos Silva Aldunate</t>
  </si>
  <si>
    <t>Andrea Gutiérrez Vásquez</t>
  </si>
  <si>
    <t xml:space="preserve">Noela Salas </t>
  </si>
  <si>
    <t xml:space="preserve">Subsecretaría del Patrimonio Cultural </t>
  </si>
  <si>
    <t>Emilio de la Cerda Errázuriz</t>
  </si>
  <si>
    <t>María Paulina Soto Labbé</t>
  </si>
  <si>
    <t>Carolina Pérez Dattari</t>
  </si>
  <si>
    <t xml:space="preserve">CIENCIA, TECNOLOGÍA, CONOCIMIENTO E INNOVACIÓN </t>
  </si>
  <si>
    <t>Subsecretaria de Ciencia, Tecnología, Conocimiento e Innovación</t>
  </si>
  <si>
    <t>Carolina Torrealba Ruiz-Tagle</t>
  </si>
  <si>
    <t>Carolina Gainza Cortés</t>
  </si>
  <si>
    <t xml:space="preserve">TOTAL SUBSECRETARÍAS </t>
  </si>
  <si>
    <t>https://radio.uchile.cl/2020/11/03/presidente-pinera-designa-a-juan-francisco-galli-como-ministro-del-interior-interino/</t>
  </si>
  <si>
    <t>https://www.ex-ante.cl/exsubsecretario-galli-y-designacion-del-exdirector-de-la-pdi-sergio-munoz-no-recuerdo-haber-recibido-un-llamado-de-luis-hermosilla/</t>
  </si>
  <si>
    <t>https://nuevo.leychile.cl/servicios/Consulta/Exportar?radioExportar=Normas&amp;exportar_formato=pdf&amp;nombrearchivo=Decreto-50_11-MAR-2022&amp;exportar_con_notas_bcn=False&amp;exportar_con_notas_originales=False&amp;exportar_con_notas_al_pie=False&amp;hddResultadoExportar=1173581.2022-03-11.0.0%23</t>
  </si>
  <si>
    <t>https://www.interior.gob.cl/autoridades/</t>
  </si>
  <si>
    <t>https://www.bcn.cl/historiapolitica/resenas_parlamentarias/wiki/Claudio_Alvarado_Andrade</t>
  </si>
  <si>
    <t>https://www.subdere.gov.cl/sala-de-prensa/mar%C3%ADa-paz-troncoso-pulgar-asumir%C3%A1-como-nueva-subsecretaria-de-desarrollo-regional-y     https://www.subdere.gov.cl/sala-de-prensa/m%C3%A1s-de-100-millones-destina-subdere-para-nuevos-espacios-de-deporte-en-los-sauces</t>
  </si>
  <si>
    <t>https://www.subdere.gov.cl/sala-de-prensa/subsecretario-miguel-crispi-encabeza-reuni%C3%B3n-con-expertas-y-expertos-en</t>
  </si>
  <si>
    <t>https://www.gob.cl/noticias/cambio-de-gabinete-presidente-anuncia-modificaciones-en-equipo-ministerial-y-de-subsecretarios/       https://www.duna.cl/noticias/2022/09/08/tras-su-fallida-nicolas-cataldo-es-nombrado-como-titular-de-la-subdere/</t>
  </si>
  <si>
    <t>https://www.bcn.cl/historiapolitica/proceso_constitucional/comision_experta/ficha/Katherine_Martorell_Awad</t>
  </si>
  <si>
    <t>https://www.interior.gob.cl/autoridades/subsecretaria-de-prevencion-del-delito/</t>
  </si>
  <si>
    <t>https://minrel.gob.cl/noticias-anteriores/carolina-valdivia-asume-como-ministra-de-rr-ee-subrogante</t>
  </si>
  <si>
    <t>https://www.latercera.com/politica/noticia/gabriel-boric-presenta-nomina-completa-de-subsecretarias-con-fuerte-presencia-de-apruebo-dignidad/EKMOHM2TSBGURHOPG6PJ6RTJDQ/</t>
  </si>
  <si>
    <t>https://www.gob.cl/noticias/cambio-gabinete-presidente-gabriel-boric-nuevos-ministros-2023/</t>
  </si>
  <si>
    <t>https://www.minrel.gob.cl/minrel/ministerio/subsecretaria</t>
  </si>
  <si>
    <t>https://www2.deloitte.com/cl/es/pages/about-deloitte/comunicados/nuevo-socio-se-reincorpora-a-deloitte-chile.html</t>
  </si>
  <si>
    <t>https://www.subrei.gob.cl/sala-de-prensa/noticias/detalle-noticias/2021/01/13/subsecretario-rodrigo-y%C3%A1%C3%B1ez-junto-a-subsecretaria-de-salud-paula-daza-reciben-m%C3%A1s-de-88-mil-vacunas-contra-el-covid-19</t>
  </si>
  <si>
    <t>https://www.minrel.gob.cl/minrel/ministerio/subsecretaria-de-relaciones-economicas-internacionales</t>
  </si>
  <si>
    <t>https://anepe.cl/subsecretario-de-defensa-presento-la-politica-de-defensa-nacional-de-chile-2020-en-la-anepe/</t>
  </si>
  <si>
    <t>https://www.pauta.cl/actualidad/2022/02/01/el-gabinete-ministerial-y-de-subsecretarios-de-boric.html</t>
  </si>
  <si>
    <t>https://www.defensa.cl/indexbdd0.html?page_id=1281</t>
  </si>
  <si>
    <t>https://www.bcn.cl/historiapolitica/resenas_parlamentarias/wiki/Alfonso_Vargas_Lyng</t>
  </si>
  <si>
    <t>https://mobile.twitter.com/subse_ffaa/status/1454129105935364098</t>
  </si>
  <si>
    <t>https://www.hacienda.cl/noticias-y-eventos/noticias/subsecretaria-francisco-moreno-presenta-su-renuncia-voluntaria-al-ministerio-de</t>
  </si>
  <si>
    <t>https://www.df.cl/economia-y-politica/macro/alejandro-weber-subsecretario-de-hacienda-para-seguir-creciendo-hay</t>
  </si>
  <si>
    <t>https://www.hacienda.cl/ministerio/autoridades-y-organigrama</t>
  </si>
  <si>
    <t>https://www.df.cl/economia-y-politica/politica/las-redes-de-juan-jose-ossa-el-subsecretario-que-llego-a-la-segpres</t>
  </si>
  <si>
    <t>https://www.bcn.cl/historiapolitica/proceso_constitucional/comision_experta/ficha/M%C3%A1ximo_Pavez_Cantillano</t>
  </si>
  <si>
    <t>https://www.minsegpres.gob.cl/autoridades</t>
  </si>
  <si>
    <t>https://www.bcn.cl/leychile/Navegar?idNorma=1173729&amp;idVersion=2022-03-16</t>
  </si>
  <si>
    <t>https://msgg.gob.cl/wp/subsecretaria-nicole-cardoch/</t>
  </si>
  <si>
    <t>http://anales.cl/carrasco-zambrano-esteban/</t>
  </si>
  <si>
    <t>https://www.latercera.com/pulso/noticia/nuevo-cambio-en-el-equipo-del-ministerio-de-economia-sale-el-subsecretario-esteban-carrasco-y-llega-el-jefe-de-la-oficina-de-economia-del-futuro-julio-pertuze/B44VVWSUM5FF3PBHMPCNDCDTIU/                  https://nuevo.leychile.cl/servicios/Consulta/Exportar?radioExportar=Normas&amp;exportar_formato=pdf&amp;nombrearchivo=Decreto-22_23-JUN-2022&amp;exportar_con_notas_bcn=True&amp;exportar_con_notas_originales=True&amp;exportar_con_notas_al_pie=True&amp;hddResultadoExportar=1177852.2022-06-23.0.0%23</t>
  </si>
  <si>
    <t>https://www.economia.gob.cl/ministerio-de-economia-fomento-y-turismo/autoridades</t>
  </si>
  <si>
    <t>https://prensa.presidencia.cl/comunicado.aspx?id=152467</t>
  </si>
  <si>
    <t>https://tradenews.chile.travel/el-subsecretario-de-turismo-de-chile-visita-espana-por-primera-vez-tras-la-pandemia/</t>
  </si>
  <si>
    <t>https://www.subpesca.cl/portal/617/w3-article-104839.html</t>
  </si>
  <si>
    <t>https://www.linkedin.com/in/alejandra-candia-529359a5/?originalSubdomain=cl</t>
  </si>
  <si>
    <t>https://www.bcn.cl/leychile/Navegar?idNorma=1198340#:~:text=Que%2C%20mediante%20carta%20de%20fecha,de%20Subsecretaria%20de%20Servicios%20Sociales.</t>
  </si>
  <si>
    <t>https://www.desarrollosocialyfamilia.gob.cl/autoridades</t>
  </si>
  <si>
    <t>https://www.biobiochile.cl/noticias/nacional/chile/2021/05/04/temblor-en-la-moneda-renuncia-subsecretario-de-servicios-sociales-yerno-de-cristian-larroulet.shtml</t>
  </si>
  <si>
    <t>https://prensa.presidencia.cl/comunicado.aspx?id=174568</t>
  </si>
  <si>
    <t>https://www.bcn.cl/leychile/navegar?i=1155647</t>
  </si>
  <si>
    <t>https://www.camara.cl/camara/doc/AC_minFigueroa/44.pdf</t>
  </si>
  <si>
    <t>https://www.bcn.cl/leychile/navegar?i=1188690#:~:text=Que%2C%20con%20fecha%208%20de,9%20de%20septiembre%20de%202022.    https://parvularia.mineduc.cl/comunicado-sdep/</t>
  </si>
  <si>
    <t>https://www.mineduc.cl/ministerio/subsecretaria-educacion-parvularia/</t>
  </si>
  <si>
    <t>https://www.bcn.cl/leychile/navegar?idNorma=1145405&amp;idVersion=2020-05-16</t>
  </si>
  <si>
    <t>https://www.leychile.cl/navegar?idNorma=1173733</t>
  </si>
  <si>
    <t>https://www.mineduc.cl/ministerio/subsecretaria-de-educacion/</t>
  </si>
  <si>
    <t>https://www.bcn.cl/leychile/Navegar?idNorma=1179526;;;</t>
  </si>
  <si>
    <t>https://www.mineduc.cl/ministerio/subsecretario-de-educacion-superior/</t>
  </si>
  <si>
    <t>https://www.latercera.com/politica/noticia/mandatario-nombra-nuevos-subsecretarios-los-ministerios-justicia-derechos-humanos-secretaria-general-la-presidencia/945151/</t>
  </si>
  <si>
    <t>https://www.bcn.cl/leychile/navegar?i=1173734</t>
  </si>
  <si>
    <t>https://www.minjusticia.gob.cl/subsecretario-de-justicia/</t>
  </si>
  <si>
    <t>https://www.bcn.cl/leychile/navegar?i=1177145</t>
  </si>
  <si>
    <t>https://www.minjusticia.gob.cl/subsecretaria-de-derechos-humanos-2/</t>
  </si>
  <si>
    <t>https://nuevo.leychile.cl/servicios/Consulta/Exportar?radioExportar=Normas&amp;exportar_formato=pdf&amp;nombrearchivo=Decreto-11_18-MAR-2022&amp;exportar_con_notas_bcn=True&amp;exportar_con_notas_originales=True&amp;exportar_con_notas_al_pie=True&amp;hddResultadoExportar=1173877.2022-03-18.0.0%23</t>
  </si>
  <si>
    <t>https://www.mintrab.gob.cl/subsecretaria-del-trabajo/</t>
  </si>
  <si>
    <t>https://www.isl.gob.cl/2019/11/19/presidente-pinera-designa-a-pedro-pizarro-como-nuevo-subsecretario-de-prevision-social/</t>
  </si>
  <si>
    <t>https://www.bcn.cl/leychile/Navegar?idNorma=1175527&amp;idVersion=2022-05-03</t>
  </si>
  <si>
    <t>https://previsionsocial.gob.cl/claudio-reyes-barrientos-asumio-como-nuevo-subsecretario-de-prevision-social/</t>
  </si>
  <si>
    <t>https://www.mintrab.gob.cl/subsecretaria-de-prevision-social/</t>
  </si>
  <si>
    <t>https://www.mop.gob.cl/presidente-sebastian-pinera-nombra-como-nuevo-subsecretario-de-obras-publicas-a-cristobal-leturia/</t>
  </si>
  <si>
    <t>https://www.bcn.cl/leychile/navegar?i=1177811</t>
  </si>
  <si>
    <t>https://www.mop.gob.cl/directorio-autoridades/</t>
  </si>
  <si>
    <t>https://www.latercera.com/politica/noticia/subsecretaria-paula-daza-presento-su-renuncia-al-presidente-sebastian-pinera-para-unirse-al-comando-de-kast/KZ65A6ZSF5HMBOPNCZC7UFO6OI/#:~:text=Desde%20%241.990%2Fmes&amp;text=La%20tarde%20de%20este%20domingo,comando%20de%20Jos%C3%A9%20Antonio%20Kast.</t>
  </si>
  <si>
    <t>https://www.minsal.cl/subsecretaria-de-salud-publica/</t>
  </si>
  <si>
    <t>https://www.bcn.cl/historiapolitica/convencionales_constituyentes/ficha/Arturo_Z%C3%BA%C3%B1iga_Jory</t>
  </si>
  <si>
    <t>https://noticias.uft.cl/decano-de-la-facultad-de-medicina-dr-alberto-dougnac-asume-como-subsecretario-de-redes-asistenciales/     https://www.bcn.cl/leychile/navegar?i=1181483</t>
  </si>
  <si>
    <t>https://www.minsal.cl/presidente-de-la-republica-nombra-al-dr-osvaldo-salgado-como-el-nuevo-subsecretario-de-redes-asistenciales/</t>
  </si>
  <si>
    <t>https://www.bcn.cl/leychile/navegar?i=1177927</t>
  </si>
  <si>
    <t>https://www.minvu.gob.cl/sobre-minvu/curriculum-ministro-y-subsecretario/</t>
  </si>
  <si>
    <t>https://minagri.gob.cl/noticia/asume-nuevo-subsecretario-de-agricultura/</t>
  </si>
  <si>
    <t>https://www.leychile.cl/navegar?idNorma=1174231</t>
  </si>
  <si>
    <t>https://minagri.gob.cl/subsecretaria/</t>
  </si>
  <si>
    <t>https://www.guiaminera.cl/renuncia-subsecretario-de-mineria-ricardo-irarrazabal/    https://www.biobiochile.cl/noticias/nacional/educacion-group-nacional/2019/07/31/gobierno-oficializa-nuevos-nombres-para-tres-subsecretarias-y-la-corfo.shtml</t>
  </si>
  <si>
    <t>https://www.guiaminera.cl/edgar-blanco-rand-asume-como-subsecretario-de-mineria/       https://www.bcn.cl/leychile/navegar?i=1173801</t>
  </si>
  <si>
    <t>https://www.diariooficial.interior.gob.cl/publicaciones/2023/10/16/43677/01/2390832.pdf</t>
  </si>
  <si>
    <t>https://www.minmineria.cl/?sobre-mineria=autoridades-2</t>
  </si>
  <si>
    <t>https://www.leychile.cl/navegar?idNorma=1176315</t>
  </si>
  <si>
    <t>https://www.mtt.gob.cl/autoridades</t>
  </si>
  <si>
    <t>https://www.t13.cl/etiqueta/francisco-moreno-guzman</t>
  </si>
  <si>
    <t>https://www.bcn.cl/leychile/navegar?i=1174416</t>
  </si>
  <si>
    <t>https://www.24horas.cl/politica/presidente-pinera-designa-a-alvaro-pillado-como-nuevo-subsecretario-de-bienes-nacionales-3736491</t>
  </si>
  <si>
    <t>https://www.bcn.cl/leychile/Navegar?idNorma=1178812&amp;idVersion=2022-07-19</t>
  </si>
  <si>
    <t>https://www.bienesnacionales.cl/?page_id=1692</t>
  </si>
  <si>
    <t>https://www.energia.gob.cl/noticias/nacional/presidente-pinera-designa-francisco-javier-lopez-diaz-como-nuevo-subsecretario-de-energia?page=24#!</t>
  </si>
  <si>
    <t>https://www.bcn.cl/leychile/Navegar?idNorma=1175380&amp;idParte=0#:~:text=Que%2C%20mediante%20carta%20de%208,11%20de%20marzo%20de%202022.</t>
  </si>
  <si>
    <t>https://energia.gob.cl/minisitio/autoridades</t>
  </si>
  <si>
    <t>https://prensa.presidencia.cl/discurso.aspx?id=182262</t>
  </si>
  <si>
    <t>https://mma.gob.cl/autoridades/</t>
  </si>
  <si>
    <t>https://www.diariooficial.interior.gob.cl/publicaciones/2022/03/11/43200/01/2097678.pdf</t>
  </si>
  <si>
    <t>https://www.mindep.cl/secciones/126</t>
  </si>
  <si>
    <t>https://www.bcn.cl/leychile/navegar?i=1156913   https://www.leychile.cl/navegar?idNorma=1162222</t>
  </si>
  <si>
    <t>https://www.bcn.cl/leychile/navegar?i=1156913</t>
  </si>
  <si>
    <t>https://minmujeryeg.gob.cl/?page_id=643</t>
  </si>
  <si>
    <t>https://www.bcn.cl/leychile/navegar?i=1177435</t>
  </si>
  <si>
    <t>https://www.cultura.gob.cl/organigrama/</t>
  </si>
  <si>
    <t>http://www.diariooficial.interior.gob.cl/publicaciones/2022/06/14/43278/01/2142831.pdf</t>
  </si>
  <si>
    <t>https://www.patrimoniocultural.gob.cl/noticias/carolina-perez-dattari-asume-como-subsecretaria-de-patrimonio-cultural</t>
  </si>
  <si>
    <t>https://www.diariooficial.interior.gob.cl/publicaciones/2022/03/28/43214/01/2104002.pdf</t>
  </si>
  <si>
    <t>https://minciencia.gob.cl/el-ministerio/autoridades/</t>
  </si>
  <si>
    <t>CHILE - SUBSECRETARIAS</t>
  </si>
  <si>
    <t>TOTAL MINISTERIOS</t>
  </si>
  <si>
    <t>TOTAL MINISTRAS MUJERES</t>
  </si>
  <si>
    <t xml:space="preserve">INTERIOR </t>
  </si>
  <si>
    <t xml:space="preserve">Viceministerio para la participación e Igualdad de Derechos o Viceministerio para el Diálogo Social, la Igualdad y los Derechos Humanos </t>
  </si>
  <si>
    <t xml:space="preserve">Carlos Alberto Baena </t>
  </si>
  <si>
    <t xml:space="preserve">Lilia Clemencia Solano </t>
  </si>
  <si>
    <t xml:space="preserve">Viceministerio pare las Relaciones Políticas o Viceministerio General del Interior </t>
  </si>
  <si>
    <t xml:space="preserve">Daniel Palacios </t>
  </si>
  <si>
    <t xml:space="preserve">Juan Pablo Díaz </t>
  </si>
  <si>
    <t xml:space="preserve">Gustavo García </t>
  </si>
  <si>
    <t xml:space="preserve">Diego Andrés Cancino </t>
  </si>
  <si>
    <t xml:space="preserve">Secretaría General </t>
  </si>
  <si>
    <t>Luis Fernando Pinzón Galindo</t>
  </si>
  <si>
    <t xml:space="preserve">Yamel Ruiz Orjuela </t>
  </si>
  <si>
    <t xml:space="preserve">Viceministerio de Relaciones Exteriores </t>
  </si>
  <si>
    <t>Francisco Javier Echeverri Lara</t>
  </si>
  <si>
    <t>Francisco J. Coy G.</t>
  </si>
  <si>
    <t xml:space="preserve">Viceministerio de Asuntos Multilaterales </t>
  </si>
  <si>
    <t xml:space="preserve">Carlos Arturo Morales </t>
  </si>
  <si>
    <t>Laura Gil Savastano</t>
  </si>
  <si>
    <t>Elizabeth Taylor Jay</t>
  </si>
  <si>
    <t>Carlos Rodríguez Bocanegra</t>
  </si>
  <si>
    <t xml:space="preserve">Luis Gabriel Fernández Franco </t>
  </si>
  <si>
    <t xml:space="preserve">José Antonio Salazar </t>
  </si>
  <si>
    <t>Paola Andrea Vásquez</t>
  </si>
  <si>
    <t xml:space="preserve">Viceministerio de Relaciones Laborales e Inspección </t>
  </si>
  <si>
    <t>Ligia Stella Cháves Ortiz</t>
  </si>
  <si>
    <t xml:space="preserve">Edwin Palma Egea </t>
  </si>
  <si>
    <t>Viceministerio de Empleo y Pensiones</t>
  </si>
  <si>
    <t>Andrés Uribe Medina</t>
  </si>
  <si>
    <t xml:space="preserve">Iván Jaramillo Jassir </t>
  </si>
  <si>
    <t xml:space="preserve">Viceministerio para las Políticas de Defensa y Seguridad </t>
  </si>
  <si>
    <t>Alberto Lara Lozada</t>
  </si>
  <si>
    <t xml:space="preserve">Daniela Gómez Rivas </t>
  </si>
  <si>
    <t xml:space="preserve">Viceministerio para la Estrategia y Planeación </t>
  </si>
  <si>
    <t xml:space="preserve">Jairo García Guerrero </t>
  </si>
  <si>
    <t xml:space="preserve">Ricardo Díaz Torres </t>
  </si>
  <si>
    <t xml:space="preserve">Luis Edmundo Suárez Soto </t>
  </si>
  <si>
    <t xml:space="preserve">Viceministerio de Veteranos y del Grupo Social Empresarial del Sector de Defensa </t>
  </si>
  <si>
    <t>Gustavo Niño Furnieles</t>
  </si>
  <si>
    <t xml:space="preserve">Ana Catalina Cano Londoño </t>
  </si>
  <si>
    <t xml:space="preserve">Carlos Alberto Saboyá González </t>
  </si>
  <si>
    <t>Beatriz Emilia Muñoz Calderón</t>
  </si>
  <si>
    <t>Sonia Stella Romero Torres</t>
  </si>
  <si>
    <t xml:space="preserve">Secretaría de Gabinete </t>
  </si>
  <si>
    <t xml:space="preserve">Óscar Enrique Ortiz González </t>
  </si>
  <si>
    <t xml:space="preserve">Gregorio Marulanda Martínez </t>
  </si>
  <si>
    <t xml:space="preserve">Alexandra Paola González Zapata </t>
  </si>
  <si>
    <t>Viceministerio para las Políticas y Asuntos Internacionales</t>
  </si>
  <si>
    <t xml:space="preserve">Diana Catherine Abaunza Millares </t>
  </si>
  <si>
    <t xml:space="preserve">Sandra Alzate </t>
  </si>
  <si>
    <t>Viceministerio del Grupo Social Empresarial del Sector Defensa ‘GSED’ y Bienestar.</t>
  </si>
  <si>
    <t xml:space="preserve">David René Moreno Moreno </t>
  </si>
  <si>
    <t>Carlos Andrés Ríos Puerta</t>
  </si>
  <si>
    <t xml:space="preserve">VIVIENDA </t>
  </si>
  <si>
    <t xml:space="preserve">Viceministerio de Vivienda </t>
  </si>
  <si>
    <t>Carlos Alberto Ruiz</t>
  </si>
  <si>
    <t>Felipe Arbouin Gómez </t>
  </si>
  <si>
    <t xml:space="preserve">Viceministerio de Agua y Saneamiento Básico </t>
  </si>
  <si>
    <t>Jose Luis Acero</t>
  </si>
  <si>
    <t>Aníbal José Pérez García</t>
  </si>
  <si>
    <t xml:space="preserve">HACIENDA </t>
  </si>
  <si>
    <t xml:space="preserve">Viceministro General </t>
  </si>
  <si>
    <t xml:space="preserve">Juan Alberto Londoño Martínez </t>
  </si>
  <si>
    <t xml:space="preserve">Fernando Jiménez </t>
  </si>
  <si>
    <t xml:space="preserve">Diego Alejandro Guevara Castañeda </t>
  </si>
  <si>
    <t xml:space="preserve">Viceministro Técnico </t>
  </si>
  <si>
    <t xml:space="preserve">Juan Pablo Zárate </t>
  </si>
  <si>
    <t xml:space="preserve">Jesús Antonio Bejarano </t>
  </si>
  <si>
    <t xml:space="preserve">Gonzalo Hernández </t>
  </si>
  <si>
    <t xml:space="preserve">María Fernanda Valdés Valencia </t>
  </si>
  <si>
    <t>AGRICULTURA</t>
  </si>
  <si>
    <t xml:space="preserve">Viceministerio de Desarrollo Rural </t>
  </si>
  <si>
    <t>Juan Camilo Restrepo</t>
  </si>
  <si>
    <t xml:space="preserve">Omar Franco </t>
  </si>
  <si>
    <t>Martha Viviana Carvajalino Villegas</t>
  </si>
  <si>
    <t xml:space="preserve">Viceministerio de Asuntos Agropecuarios </t>
  </si>
  <si>
    <t>Juan Gonzalo Botero Botero</t>
  </si>
  <si>
    <t>Aura Maria Duarte Rojas</t>
  </si>
  <si>
    <t xml:space="preserve">COMERCIO, INDUSTRIA Y COMERCIO </t>
  </si>
  <si>
    <t xml:space="preserve">Viceministerio de Comercio Exterior </t>
  </si>
  <si>
    <t>Laura Valdivieso Jiménez</t>
  </si>
  <si>
    <t>Andres Cardenas Muñoz</t>
  </si>
  <si>
    <t>Luis Felipe Quintero</t>
  </si>
  <si>
    <t xml:space="preserve">Viceministerio de Desarrollo Empresarial </t>
  </si>
  <si>
    <t>Saul Pineda Hoyos</t>
  </si>
  <si>
    <t>María Fernanda Valdés</t>
  </si>
  <si>
    <t xml:space="preserve">Soraya Stella Caro Vargas </t>
  </si>
  <si>
    <t xml:space="preserve">Viceministerio de Comercio </t>
  </si>
  <si>
    <t xml:space="preserve">Julián Guerrero Orozco </t>
  </si>
  <si>
    <t xml:space="preserve">Ricardo Galindo Bueno </t>
  </si>
  <si>
    <t xml:space="preserve">Arturo Bravo </t>
  </si>
  <si>
    <t xml:space="preserve">EDUCACION </t>
  </si>
  <si>
    <t xml:space="preserve">Viceministerio de Eduacion Superior </t>
  </si>
  <si>
    <t>Luis Fernando Pérez Pérez</t>
  </si>
  <si>
    <t>José Maximiliano Gómez</t>
  </si>
  <si>
    <t xml:space="preserve">Aurora Vergara Figueroa </t>
  </si>
  <si>
    <t xml:space="preserve">Alejandro Álvarez Gallego </t>
  </si>
  <si>
    <t xml:space="preserve">Viceministerio de Eduacion Preescolar, Básica y Media </t>
  </si>
  <si>
    <t xml:space="preserve">Constanza Alarcón Parraga </t>
  </si>
  <si>
    <t xml:space="preserve">Óscar Gustavo Sánchez Jaramillo </t>
  </si>
  <si>
    <t xml:space="preserve">AMBIENTE </t>
  </si>
  <si>
    <t xml:space="preserve">Viceministerio de Ordenamiento Ambiental del Territorio </t>
  </si>
  <si>
    <t>Roberto Esmeral Berrío</t>
  </si>
  <si>
    <t xml:space="preserve">Nicolás Galarza </t>
  </si>
  <si>
    <t>Francisco Javier Canal Albán</t>
  </si>
  <si>
    <t xml:space="preserve">Lilia Tatiana Roa Avendaño </t>
  </si>
  <si>
    <t xml:space="preserve">Viceministerio de Políticas y Normalización Ambiental </t>
  </si>
  <si>
    <t>María Claudia García Dávila</t>
  </si>
  <si>
    <t>Francisco Cruz Prada</t>
  </si>
  <si>
    <t>Sandra Vilardy</t>
  </si>
  <si>
    <t xml:space="preserve">Mauricio Cabrera Leal </t>
  </si>
  <si>
    <t>Carlos Frasser</t>
  </si>
  <si>
    <t xml:space="preserve">Ramón Eduardo Villamizar Maldonado </t>
  </si>
  <si>
    <t xml:space="preserve">MINAS Y ENERGÍA </t>
  </si>
  <si>
    <t xml:space="preserve">Viceministerio de Minas </t>
  </si>
  <si>
    <t xml:space="preserve">Carolina Rojas Hayes </t>
  </si>
  <si>
    <t xml:space="preserve">Sandra Sandoval </t>
  </si>
  <si>
    <t xml:space="preserve">Kelly Johana Rocha Gómez </t>
  </si>
  <si>
    <t xml:space="preserve">Viceministerio de Energía </t>
  </si>
  <si>
    <t xml:space="preserve">Diego Messa Puyo </t>
  </si>
  <si>
    <t xml:space="preserve">Miguel Lotero Robledo </t>
  </si>
  <si>
    <t xml:space="preserve">Cristián Andrés Díaz Durán </t>
  </si>
  <si>
    <t xml:space="preserve">Javier Eduardo Campillo Jiménez </t>
  </si>
  <si>
    <t xml:space="preserve">Laura Jimena Mojica Salazar </t>
  </si>
  <si>
    <t>Nelson Javier Vásquez Torres</t>
  </si>
  <si>
    <t xml:space="preserve">JUSTICIA Y DERECHO </t>
  </si>
  <si>
    <t xml:space="preserve">Viceministerio de Promoción de la Justicia </t>
  </si>
  <si>
    <t>Juanita López</t>
  </si>
  <si>
    <t xml:space="preserve">Francisco José Chaux </t>
  </si>
  <si>
    <t xml:space="preserve">Jhoana Alexandra Delgado Gaitán </t>
  </si>
  <si>
    <t xml:space="preserve">Viceministerio de Política Criminal y Justicia Restaurativa </t>
  </si>
  <si>
    <t xml:space="preserve">Javier Augusto Sarmiento Olarte </t>
  </si>
  <si>
    <t xml:space="preserve">Diana Abaunza </t>
  </si>
  <si>
    <t>Camilo Andrés Rojas Castro</t>
  </si>
  <si>
    <t xml:space="preserve">Camilo Eduardo Umaña Hernández </t>
  </si>
  <si>
    <t xml:space="preserve">Viceministerio de Salud Pública y Prestación de Servicios </t>
  </si>
  <si>
    <t>Luis Alexander Moscoso</t>
  </si>
  <si>
    <t>German Escobar Morales</t>
  </si>
  <si>
    <t>Jaime Hernán Urrego Rodríguez</t>
  </si>
  <si>
    <t xml:space="preserve">Viceministerio de Protección Social </t>
  </si>
  <si>
    <t>María Andrea Godoy Casadiego </t>
  </si>
  <si>
    <t>Luis Alberto Martínez</t>
  </si>
  <si>
    <t xml:space="preserve">Viceministerio de Fomento Regional y Patrimonio </t>
  </si>
  <si>
    <t xml:space="preserve">José Ignacio Argote </t>
  </si>
  <si>
    <t xml:space="preserve">Adriana Molano </t>
  </si>
  <si>
    <t xml:space="preserve">Viceministerio de las Artes y la Economía Cultural y Creativa o Viceministerio de Creatividad y Economía Naranja </t>
  </si>
  <si>
    <t>Felipe Buitrago Restrepo</t>
  </si>
  <si>
    <t xml:space="preserve">Adriana Padilla </t>
  </si>
  <si>
    <t xml:space="preserve">Jorge Ignacio Zorro Sánchez </t>
  </si>
  <si>
    <t xml:space="preserve">Viceministerio de Infraestructura </t>
  </si>
  <si>
    <t xml:space="preserve">Olga Lucía Ramírez Duarte </t>
  </si>
  <si>
    <t xml:space="preserve">María Constanza García Alicastro </t>
  </si>
  <si>
    <t>Viceministerio de Transporte</t>
  </si>
  <si>
    <t>Carmen Ligia Valderrama Rojas</t>
  </si>
  <si>
    <t>Camilo Pabón Almanza</t>
  </si>
  <si>
    <t xml:space="preserve">Carlos Eduardo Enriquez Caicedo </t>
  </si>
  <si>
    <t xml:space="preserve">Gloria Elvira Ortiz </t>
  </si>
  <si>
    <t>Clara M. Maria Montilla Herrera</t>
  </si>
  <si>
    <t xml:space="preserve">Karoll Garcia Vargas </t>
  </si>
  <si>
    <t xml:space="preserve">TECNOLOGÍAS DE LA INFORMACIÓN </t>
  </si>
  <si>
    <t xml:space="preserve">Viceministerio de Conectividad  </t>
  </si>
  <si>
    <t>Iván Antonio Mantilla Gaviria</t>
  </si>
  <si>
    <t xml:space="preserve">Walid David </t>
  </si>
  <si>
    <t xml:space="preserve">María del Rosario Oviedo Rojas </t>
  </si>
  <si>
    <t xml:space="preserve">Gabriel Jurado </t>
  </si>
  <si>
    <t xml:space="preserve">Viceministerio de Transformación Digital </t>
  </si>
  <si>
    <t>Germán Rueda Jiménez</t>
  </si>
  <si>
    <t>Iván Durán Pabón</t>
  </si>
  <si>
    <t xml:space="preserve">Sindey Carolina Bernal Villamarín </t>
  </si>
  <si>
    <t xml:space="preserve">Viceministerio del Deporte </t>
  </si>
  <si>
    <t xml:space="preserve">Lina Barrera </t>
  </si>
  <si>
    <t>Camilo Misael Iguarán Campo</t>
  </si>
  <si>
    <t>CIENCIA, TECNOLOGÍA E INNOVACION</t>
  </si>
  <si>
    <t xml:space="preserve">Viceministerio de Conocimiento, Innovacion y Productividad </t>
  </si>
  <si>
    <t>Diego Hernández Losada</t>
  </si>
  <si>
    <t>Sergio Cristancho Marulanda</t>
  </si>
  <si>
    <t>Andrea Carolina Navas Calixto </t>
  </si>
  <si>
    <t xml:space="preserve">Viceministerio de Talento y Apropiación Social </t>
  </si>
  <si>
    <t xml:space="preserve">Sonia Monroy Varela </t>
  </si>
  <si>
    <t>Ana María Aljure</t>
  </si>
  <si>
    <t>Nelson José Orozco Salgado</t>
  </si>
  <si>
    <t>Yoseth Ariza Araújo</t>
  </si>
  <si>
    <t xml:space="preserve">IGUALDAD Y EQUIDAD </t>
  </si>
  <si>
    <t xml:space="preserve">Viceministerio de las Mujeres </t>
  </si>
  <si>
    <t xml:space="preserve">Diana Marcela Gómez Correal </t>
  </si>
  <si>
    <t xml:space="preserve">Tamara Ospina </t>
  </si>
  <si>
    <t xml:space="preserve">Viceministerio de la Juventud </t>
  </si>
  <si>
    <t>Gareth Steven Sella Forero</t>
  </si>
  <si>
    <t xml:space="preserve">Viceministerio para las Poblaciones y Territorios Excluidos y la Superación de la Pobreza </t>
  </si>
  <si>
    <t> Luz María Múnera</t>
  </si>
  <si>
    <t xml:space="preserve">Javier Plazas Echeverri </t>
  </si>
  <si>
    <t xml:space="preserve">Viceministerio de las Diversidades </t>
  </si>
  <si>
    <t>Juan Carlos Florián</t>
  </si>
  <si>
    <t xml:space="preserve">Viceministerio de Pueblos Étnicos y Campesinos </t>
  </si>
  <si>
    <t>Nélson Lemus Cruz</t>
  </si>
  <si>
    <t xml:space="preserve">TOTAL VICEMINISTERIOS </t>
  </si>
  <si>
    <t>https://www.elpais.com.co/politica/como-llegan-las-fuerzas-s-al-tercer-ano-de-mandato-de-ivan-duque.html</t>
  </si>
  <si>
    <t>https://sidn.ramajudicial.gov.co/SIDN/NORMATIVA/TEXTOS_COMPLETOS/7_LEYES/LEYES%202022/Ley%202271%20de%202022%20(Bicentenario%20de%20la%20Batalla%20de%20Bombon%C3%A1).pdf</t>
  </si>
  <si>
    <t>https://www.mininterior.gov.co/organigrama-del-ministerio-del-interior/</t>
  </si>
  <si>
    <t>https://co.linkedin.com/in/daniel-palacios-mart%C3%ADnez-86927939</t>
  </si>
  <si>
    <t>https://www.partidodelau.com/juan-pablo-diaz-es-nombrado-como-nuevo-viceministro-de-relaciones-politica/</t>
  </si>
  <si>
    <t>https://www.lasillavacia.com/silla-nacional/asi-va-el-nombramiento-de-los-100-cargos-claves-del-gobierno-de-petro/</t>
  </si>
  <si>
    <t>https://www.lasillavacia.com/en-vivo/renuncio-gustavo-garcia-viceministro-del-interior/</t>
  </si>
  <si>
    <t>https://www.asocapitales.co/2021/01/decreto-095-del-27-de-enero-de-2021/</t>
  </si>
  <si>
    <t>https://www.suin-juriscol.gov.co/imagenes//10/04/2024/1712760428244_Adjuntos.pdf</t>
  </si>
  <si>
    <t>https://suiza.embajada.gov.co/newsroom/news/ex-viceministro-francisco-javier-echeverri-tomo-posesion-como-embajador-de-colombia</t>
  </si>
  <si>
    <t>https://www.cancilleria.gov.co/newsroom/news/embajador-carrera-diplomatica-nuevo-viceministro-asuntos-multilaterales-carlos-arturo</t>
  </si>
  <si>
    <t>https://www.cancilleria.gov.co/newsroom/news/embajador-carrera-diplomatica-asumio-secretario-general-cancilleria</t>
  </si>
  <si>
    <t>https://www.cancilleria.gov.co/sites/default/files/DECRETO%201708%20DEL%2018%20DE%20AGOSTO%20DE%202022.pdf</t>
  </si>
  <si>
    <t>https://www.infobae.com/colombia/2024/02/27/gustavo-petro-ratifico-amenaza-a-secretario-general-de-la-cancilleria-y-firmo-decreto-con-el-que-lo-declaro-insubsistente/#:~:text=Y%20fue%20entonces%2C%20a%20trav%C3%A9s,suspendido%20canciller%20%C3%81lvaro%20Leyva%20Dur%C3%A1n.</t>
  </si>
  <si>
    <t>https://www.cancilleria.gov.co/ministerio/secretaria-general</t>
  </si>
  <si>
    <t>https://www.mintrabajo.gov.co/prensa/comunicados/2020/junio/la-abogada-tumaque%C3%B1a-ligia-stella-ch%C3%A1ves-ortiz-asume-como-nueva-viceministra-de-relaciones-laborales-e-inspecci%C3%B3n</t>
  </si>
  <si>
    <t>https://www.mintrabajo.gov.co/prensa/comunicados/2021/septiembre/isis-andrea-munoz-espinosa-asumio-en-propiedad-como-viceministra-de-relaciones-laborales-e-inspeccion</t>
  </si>
  <si>
    <t>https://www.mintrabajo.gov.co/prensa/comunicados/2022/septiembre/lider-sindical-y-abogado-de-los-trabajadores-es-el-nuevo-viceministro-de-relaciones-laborales-e-inspeccion</t>
  </si>
  <si>
    <t>https://www.mintrabajo.gov.co/relaciones-laborales/viceministro-relaciones-laborales-e-inspeccion</t>
  </si>
  <si>
    <t>https://www.mintrabajo.gov.co/comunicados/2023/marzo/ivan-daniel-jaramillo-jassir-tomo-posesi%C3%B3n-como-viceministro-de-empleo-y-pensiones</t>
  </si>
  <si>
    <t>https://www.mintrabajo.gov.co/empleo-y-pensiones/viceministro-empleo-y-pensiones</t>
  </si>
  <si>
    <t>https://www.larepublica.co/economia/viceministro-de-defensa-y-seguridad-rafael-lara-renuncio-3772400</t>
  </si>
  <si>
    <t>https://www.mindefensa.gov.co/irj/portal/Mindefensa/contenido?NavigationTarget=navurl://eb1726c3098ed1240310da3cf64696be</t>
  </si>
  <si>
    <t>https://www.defensa.com/colombia/nuevos-altos-cargos-ministerio-defensa-colombia</t>
  </si>
  <si>
    <t>https://www.mindefensa.gov.co/irj/go/km/docs/Mindefensa/Documentos/descargas/Prensa/Documentos/memorias2019-2020.pdf</t>
  </si>
  <si>
    <t>https://www.linkedin.com/in/beatriz-emilia-mu%C3%B1oz-calder%C3%B3n-a66469101/?originalSubdomain=co</t>
  </si>
  <si>
    <t>https://supervigilancia.gov.co/loader.php?lServicio=Tools2&amp;lTipo=descargas&amp;lFuncion=descargar&amp;idFile=38326</t>
  </si>
  <si>
    <t>https://www.mindefensa.gov.co/irj/go/km/docs/Mindefensa/Documentos/descargas/Sobre_el_Ministerio/Atencion/transparencia/EmpalmeMolano/EmpaleMindefensaCentralizado.pdf</t>
  </si>
  <si>
    <t>https://www.linkedin.com/in/alexandra-gonz%C3%A1lez-zapata-404a9b97/?originalSubdomain=co</t>
  </si>
  <si>
    <t>https://web.facebook.com/watch/?v=1086518542187373</t>
  </si>
  <si>
    <t>https://www.linkedin.com/in/ana-catalina-cano-londo%C3%B1o-87140a64/?originalSubdomain=co                                 https://www.divri.gov.co/sala-de-prensa/noticias/ana-catalina-cano-londono--viceministra-de-veteranos-y-del-gsed/622</t>
  </si>
  <si>
    <t>https://www.accioncontraminas.gov.co/AICMA/Documents/Actas_IIDH/190822-ActaIIDH_DH-058.pdf</t>
  </si>
  <si>
    <t>https://web.facebook.com/watch/?v=736140461009011</t>
  </si>
  <si>
    <t>https://vlex.com.co/vid/decreto-numero-022-2020-837843561</t>
  </si>
  <si>
    <t>https://www.asocapitales.co/2021/03/decreto-263-del-11-de-marzo-de-2021/</t>
  </si>
  <si>
    <t>https://www.linkedin.com/in/carlos-alberto-ruiz-5a475651/?originalSubdomain=co</t>
  </si>
  <si>
    <t>https://www.linkedin.com/in/felipe-arbouin-g%C3%B3mez-ph-d-31a1771ab/?originalSubdomain=co</t>
  </si>
  <si>
    <t>https://www.google.com/search?q=viceministro+de+aguas+y+saneamiento+del+ministerio+de+vivienda+de+colombia&amp;rlz=1C1UEAD_esCL973CL973&amp;oq=viceministro+de+aguas+y+saneamiento+del+ministerio+de+vivienda+de+colombia+&amp;gs_lcrp=EgZjaHJvbWUyBggAEEUYOdIBCTE0MzA4ajBqN6gCALACAA&amp;sourceid=chrome&amp;ie=UTF-8</t>
  </si>
  <si>
    <t>https://www.linkedin.com/in/anibal-perez-garcia-77b70a2a/?trk=people_directory&amp;originalSubdomain=co</t>
  </si>
  <si>
    <t>https://www.linkedin.com/in/juanalbertolondo%C3%B1o/details/experience/</t>
  </si>
  <si>
    <t>https://www.minhacienda.gov.co/webcenter/ShowProperty?nodeId=%2FConexionContent%2FWCC_CLUSTER-161522%2F%2FidcPrimaryFile&amp;revision=latestreleased</t>
  </si>
  <si>
    <t>https://www.funcionpublica.gov.co/web/sigep2/hdv/-/directorio/S1937986-0004-4/view</t>
  </si>
  <si>
    <t>https://www.minhacienda.gov.co/webcenter/portal/Minhacienda/pages_Ministro/viceministrogeneral</t>
  </si>
  <si>
    <t>https://www.larepublica.co/economia/carrasquilla-mueve-fichas-con-juan-pablo-zarate-en-el-viceministerio-tecnico-de-hacienda-2906175                        https://www.elcolombiano.com/colombia/renuncio-carrasquilla-como-ministro-de-hacienda-y-su-viceministro-juan-alberto-londono-NE14981149</t>
  </si>
  <si>
    <t>https://www.minhacienda.gov.co/webcenter/ShowProperty?nodeId=%2FConexionContent%2FWCC_CLUSTER-161522%2F%2FidcPrimaryFile&amp;revision=latestreleased#:~:text=Bogot%C3%A1%2C%203%20de%20mayo%20de,se%20desempe%C3%B1ar%C3%A1%20como%20viceministro%20t%C3%A9cnico.</t>
  </si>
  <si>
    <t>https://www.linkedin.com/in/mar%C3%ADa-fernanda-vald%C3%A9s-phd-547a05/?originalSubdomain=co</t>
  </si>
  <si>
    <t>https://www.minhacienda.gov.co/webcenter/portal/Minhacienda/pages_Ministro/viceministrotcnico</t>
  </si>
  <si>
    <t>https://www.lasillavacia.com/silla-nacional/mas-agro-godo-seguro/</t>
  </si>
  <si>
    <t>https://www.linkedin.com/in/omar-franco-torres-4784bb65/details/experience/</t>
  </si>
  <si>
    <t>https://www.minagricultura.gov.co/noticias/Paginas/Por-primera-vez-MinAgricultura-estar%C3%A1-dirigido-por-mujeres-se-posesionan-las-nuevas-viceministras.aspx</t>
  </si>
  <si>
    <t>https://blog.croper.com/mujeres-lideran-cartera-de-agricultura-en-colombia/</t>
  </si>
  <si>
    <t>https://www.minagricultura.gov.co/noticias/Paginas/Juan-Gonzalo-Botero-Botero-se-posesion%C3%B3-como-nuevo-viceministro-de-Asuntos-Agropecuarios-de-MinAgricultura.aspx</t>
  </si>
  <si>
    <t>https://www.linkedin.com/in/juan-gonzalo-botero-botero-3a4077188/?originalSubdomain=co</t>
  </si>
  <si>
    <t>https://www.funcionpublica.gov.co/web/sigep2/hdv/-/directorio/S237976-0006-4/view</t>
  </si>
  <si>
    <t>https://www.linkedin.com/in/andrescardenasmunoz/?originalSubdomain=co</t>
  </si>
  <si>
    <t>https://www.mincit.gov.co/ministerio/organizacion/funcionarios-principales/viceministra-de-comercio-exterior</t>
  </si>
  <si>
    <t>https://www.larepublica.co/economia/maria-fernanda-valdes-tomo-posesion-como-viceministra-de-desarrollo-empresarial-3436316</t>
  </si>
  <si>
    <t>https://www.mincit.gov.co/ministerio/organizacion/funcionarios-principales/viceministro-de-desarrollo-empresarial</t>
  </si>
  <si>
    <t xml:space="preserve">Viceministerio de Turismo </t>
  </si>
  <si>
    <t>https://www.mincit.gov.co/getattachment/43702761-bfb3-448c-8d04-13739926db55/Resolucion-0837-del-16-de-junio-de-2022.aspx</t>
  </si>
  <si>
    <t>https://www.portafolio.co/economia/gobierno/arturo-bravo-nombrado-como-viceministro-de-turismo-570666</t>
  </si>
  <si>
    <t>https://www.mincit.gov.co/ministerio/organizacion/funcionarios-principales/viceministro-de-turismo</t>
  </si>
  <si>
    <t>https://www.linkedin.com/in/luis-fernando-p%C3%A9rez-p%C3%A9rez-4a974726/?originalSubdomain=co</t>
  </si>
  <si>
    <t>https://www.linkedin.com/in/aurora-vergara-figueroa-61572b46/?originalSubdomain=co</t>
  </si>
  <si>
    <t>https://www.mineducacion.gov.co/portal/Ministerio/Informacion-Institucional/413412:Viceministro-de-Educacion-Superior</t>
  </si>
  <si>
    <t>https://www.mineducacion.gov.co/portal/salaprensa/Comunicados/375292:Presidente-Ivan-Duque-posesiona-a-la-Viceministra-de-Educacion-Preescolar-Basica-y-Media</t>
  </si>
  <si>
    <t>https://www.mineducacion.gov.co/1780/articles-412445_recurso_13.pdf</t>
  </si>
  <si>
    <t>https://www.linkedin.com/in/%C3%B3scar-s%C3%A1nchez-34292533/?originalSubdomain=co</t>
  </si>
  <si>
    <t>https://www.mineducacion.gov.co/portal/Ministerio/Informacion-Institucional/413153:El-Viceministro-de-Educacion-Preescolar-Basica-y-Media</t>
  </si>
  <si>
    <t>https://www.linkedin.com/in/roberto-esmeral/?originalSubdomain=ec</t>
  </si>
  <si>
    <t>https://www.linkedin.com/in/nicolasgalarza/?locale=es_ES</t>
  </si>
  <si>
    <t>https://sidn.ramajudicial.gov.co/SIDN/NORMATIVA/TEXTOS_COMPLETOS/5_DECRETOS/DECRETOS%202024/DECRETO%208%20DE%202024.PDF                          https://www.flickr.com/photos/190806595@N03/52304440493</t>
  </si>
  <si>
    <t>https://www.minambiente.gov.co/directorio-de-funcionarios/</t>
  </si>
  <si>
    <t>https://www.lasillavacia.com/silla-nacional/frente-a-minesa-el-gobierno-pone-la-cara-economica-y-esconde-la-ambiental/</t>
  </si>
  <si>
    <t>https://web.facebook.com/watch/?v=1063308551108451</t>
  </si>
  <si>
    <t>https://twitter.com/MinAmbienteCo/status/1535320781290340354</t>
  </si>
  <si>
    <t>https://fedemaderas.org.co/nuevo-encargo-en-el-viceministerio-de-ambiente/#:~:text=Sandra%20Patricia%20Vilardy%2C%20present%C3%B3%20su,Encargada%20Sandra%20Sguerra%2C%20ingeniera%20forestal.                                                         https://www.infobae.com/america/colombia/2022/08/19/sandra-vilardy-y-francisco-canal-fueron-designados-como-viceministros-de-ambiente/</t>
  </si>
  <si>
    <t>https://www.alcaldiabogota.gov.co/sisjur/normas/Norma1.jsp?i=137537</t>
  </si>
  <si>
    <t>https://www.linkedin.com/in/ram%C3%B3n-e-villamizar-maldonado-372b02171/?originalSubdomain=co</t>
  </si>
  <si>
    <t>https://www.linkedin.com/in/carolinarojashayes/?locale=es_ES</t>
  </si>
  <si>
    <t>https://www.minenergia.gov.co/es/sala-de-prensa/noticias-index/johana-rocha-g%C3%B3mez-designada-en-propiedad-como-viceministra-de-minas/</t>
  </si>
  <si>
    <t>https://www.minenergia.gov.co/es/ministerio/estructura-organizacional/organigrama-interactivo/</t>
  </si>
  <si>
    <t>https://asogravas.org/sala-de-prensa/actualidad/el-economista-diego-mesa-asumira-como-el-nuevo-ministro-de-minas-y-energia/     https://www.elespectador.com/economia/renuncio-la-ministra-de-minas-y-energia-y-asume-el-viceministro-de-esa-cartera-article/</t>
  </si>
  <si>
    <t>https://www.linkedin.com/in/miguelloteror/?originalSubdomain=co</t>
  </si>
  <si>
    <t>https://web.facebook.com/WRadioCo/posts/6475416229159096/?paipv=0&amp;eav=AfZhQGn0dRCPTmswJ6MpHvBd3msYporoLlA7ZpkVgmIwEp4cXxGCMJzknv3M0iVtKpk&amp;_rdc=1&amp;_rdr                          https://www.portafolio.co/economia/gobierno/renuncia-cristian-diaz-viceministro-de-energia-586684</t>
  </si>
  <si>
    <t>https://www.linkedin.com/in/laura-jimena-mojica-salazar-53172b126/?originalSubdomain=co</t>
  </si>
  <si>
    <t>https://www.funcionpublica.gov.co/web/sigep2/hdv/-/directorio/S1937868-0009-4/view</t>
  </si>
  <si>
    <t>https://www.lasillavacia.com/en-vivo/juanita-lopez-nueva-jefe-de-gabinete-de-la-vicepresidenta/                           https://twitter.com/MinjusticiaCo/status/1029045135257088001</t>
  </si>
  <si>
    <t>https://www.wradio.com.co/noticias/actualidad/duque-nombra-a-francisco-jose-chaux-como-viceministro-de-promocion-de-la-justicia/20201019/nota/4078780.aspx</t>
  </si>
  <si>
    <t>https://www.minjusticia.gov.co/normatividad-co/Decretos/DECRETO%201422%20DEL%2029%20DE%20JULIO%20DE%202022.pdf</t>
  </si>
  <si>
    <t>https://www.minjusticia.gov.co/Sala-de-prensa/Paginas/Jhoana-Delgado-nueva-viceministra-Promoci%C3%B3n-de-la-Justicia.aspx#:~:text=Jhoana%20Alexandra%20Delgado%20Gait%C3%A1n%2C%20nueva%20viceministra%20de%20Promoci%C3%B3n%20de%20la%20Justicia,-Imagen%20de%20la&amp;text=Bogot%C3%A1%2C%2014%20de%20septiembre%20de,consultora%20Jhoana%20Alexandra%20Delgado%20Gait%C3%A1n.</t>
  </si>
  <si>
    <t>https://www.minjusticia.gov.co/ministerio/Paginas/viceministerio-de-promocion-de-la-justicia.aspx#:~:text=%E2%80%8B%E2%80%8BJhoana%20Alexandra%20Delgado%20Gait%C3%A1n%E2%80%8B</t>
  </si>
  <si>
    <t>https://www.linkedin.com/in/javier-augusto-sarmiento-olarte-71b938151/?originalSubdomain=co</t>
  </si>
  <si>
    <t>https://www.eltiempo.com/justicia/servicios/diana-abaunza-nueva-viceministra-de-politica-criminal-582637 https://www.linkedin.com/in/diana-abaunza-7036b1289/?originalSubdomain=co</t>
  </si>
  <si>
    <t>https://vlex.com.co/vid/decreto-numero-1425-2022-908517712</t>
  </si>
  <si>
    <t>https://www.linkedin.com/in/camilo-eduardo-uma%C3%B1a-hern%C3%A1ndez-6188781a8/?originalSubdomain=co</t>
  </si>
  <si>
    <t>https://www.minjusticia.gov.co/ministerio/Paginas/Viceministerio-de-Pol%C3%ADtica-Criminal-y-Justicia-Restaurativa1.aspx</t>
  </si>
  <si>
    <t>https://www.minsalud.gov.co/Paginas/Luis-Alexander-Moscoso-nuevo-viceministro-de-Salud-Publica-y-Prestacin-de-Servicios_.aspx</t>
  </si>
  <si>
    <t>https://www.wradio.com.co/2021/12/19/por-que-renuncio-luis-alexander-moscoso-como-viceministro-de-salud/</t>
  </si>
  <si>
    <t>https://www.linkedin.com/in/german-escobar/?originalSubdomain=co</t>
  </si>
  <si>
    <t>https://www.colegiomedicodebogotadc.org/un-medico-y-un-odontologo-viceministros-en-salud-publica-y-proteccion-social/</t>
  </si>
  <si>
    <t>https://www.minsalud.gov.co/ministerio/lists/directorio%20funcionarios%20principales/allitems.aspx</t>
  </si>
  <si>
    <t>https://consultorsalud.com/maria-andrea-godoy-casadiego-nueva-viceministra-de-proteccion-social/</t>
  </si>
  <si>
    <t>https://sidn.ramajudicial.gov.co/SIDN/NORMATIVA/TEXTOS_COMPLETOS/7_LEYES/LEYES%202021/Ley%202120%20de%202021%20(Enfermedades%20no%20transmisibles).pdf</t>
  </si>
  <si>
    <t>https://www.minsalud.gov.co/Paginas/Minsalud-rindio-cuentas-de-la-gestion-ante-los-colombianos.aspx#:~:text=A%20su%20turno%2C%20la%20viceministra,que%20estaban%20atendiendo%20la%20pandemia.</t>
  </si>
  <si>
    <t>https://twitter.com/mincultura/status/1233843904363028483?lang=es</t>
  </si>
  <si>
    <t>https://web.facebook.com/watch/?v=272461367663188</t>
  </si>
  <si>
    <t>https://www.youtube.com/watch?v=QwvoXKqxcOA&amp;ab_channel=MinisteriodelasCulturaslasArtesylosSaberes</t>
  </si>
  <si>
    <t>https://www.mincultura.gov.co/ministerio/Paginas/Viceministro%20Fomento%20Regional%20y%20Patrimonio.aspx</t>
  </si>
  <si>
    <t>https://www.lasillavacia.com/quien-es-quien/felipe-buitrago/ https://www.mincultura.gov.co/prensa/noticias/Paginas/Felipe-Buitrago-Restrepo-se-posesion%C3%B3-hoy-como-nuevo-ministro-de-Cultura.aspx</t>
  </si>
  <si>
    <t>https://www.mincultura.gov.co/ministerio/Paginas/perfil-viceministrx-de-las-artes-y-la-economia-cultural-y-creativa.aspx</t>
  </si>
  <si>
    <t>https://mintransporte.gov.co/publicaciones/11093/el-ministro-de-transporte-guillermo-francisco-reyes-gonzalez-posesiono-a-maria-constanza-garcia-alicastro-como-viceministra-de-infraestructura/#:~:text=Bogot%C3%A1%2C%2025%20de%20agosto%20de,ingeniera%20Mar%C3%ADa%20Constanza%20Garc%C3%ADa%20Alicastro.</t>
  </si>
  <si>
    <t>https://mintransporte.gov.co/publicaciones/37/organigrama/</t>
  </si>
  <si>
    <t>https://www.linkedin.com/in/camilo-pabon-almanza/?locale=es_ES      https://www.larepublica.co/economia/el-abogado-camilo-pabon-almanza-asumio-como-nuevo-viceministro-de-transporte-3250071</t>
  </si>
  <si>
    <t>https://mintransporte.gov.co/publicaciones/11091/ministro-de-transporte-posesiono-a-carlos-eduardo-enriquez-caicedo-como-viceministro-de-transporte/#:~:text=Enr%C3%ADquez%20Caicedo%20es%20nari%C3%B1ense%2C%20profesional,Gesti%C3%B3n%20P%C3%BAblica%20e%20Instituciones%20Administrativas.</t>
  </si>
  <si>
    <t>https://twitter.com/MinTransporteCo/status/1029868884550135809</t>
  </si>
  <si>
    <t>https://www.prensajuridica.com/details/item/14738-texto-del-decreto-mediante-al-cual-se-nombra-a-nueva-secretaria-general-del-ministerio-de-transporte.html</t>
  </si>
  <si>
    <t>https://linkedin.com/in/margarita-montilla-herrera/?originalSubdomain=co</t>
  </si>
  <si>
    <t>https://vlex.com.co/vid/decreto-numero-1400-2023-942422964</t>
  </si>
  <si>
    <t>https://www.linkedin.com/in/ivan-antonio-mantilla-gaviria/?locale=ar_AE&amp;trk=public_post_feed-actor-name</t>
  </si>
  <si>
    <t>https://www.larepublica.co/economia/walid-david-se-posesiono-como-nuevo-viceministro-de-conectividad-de-ministerio-tic-3124593</t>
  </si>
  <si>
    <t>https://www.linkedin.com/in/moviedorojas/?originalSubdomain=co</t>
  </si>
  <si>
    <t>https://www.mintic.gov.co/portal/inicio/Sala-de-prensa/Noticias/276414:Gabriel-Jurado-se-posesiono-como-viceministro-de-Conectividad</t>
  </si>
  <si>
    <t>https://www.mintic.gov.co/portal/inicio/Ministerio/Organigrama/</t>
  </si>
  <si>
    <t>https://www.mintic.gov.co/portal/715/w3-article-116252.html</t>
  </si>
  <si>
    <t>https://dplnews.com/cambios-en-mintic-de-colombia-hay-nuevo-viceministro-de-transformacion-digital-y-salen-directivos/</t>
  </si>
  <si>
    <t>https://col40.co/750/w3-propertyvalue-461748.html</t>
  </si>
  <si>
    <t>https://www.mintic.gov.co/portal/715/w3-article-276582.html</t>
  </si>
  <si>
    <t>https://www.linkedin.com/in/lina-barrera-b97a4381/?originalSubdomain=co</t>
  </si>
  <si>
    <t>https://www.linkedin.com/in/diego-hernandez-losada-57b14b93/?originalSubdomain=co</t>
  </si>
  <si>
    <t>https://www.linkedin.com/in/sergio-cristancho-0863b346/?locale=es_ES</t>
  </si>
  <si>
    <t>https://www.riescar.org/nuevos-viceministros-que-acompanaran-la-gestion-de-la-ministra-de-ciencia-tecnologia-e-innovacion/</t>
  </si>
  <si>
    <t>https://www.linkedin.com/in/sonia-esperanza-monroy-varela-04937018/?original_referer=https%3A%2F%2Fwww%2Egoogle%2Ecom%2F&amp;originalSubdomain=co</t>
  </si>
  <si>
    <t>https://www.linkedin.com/in/ana-mar%C3%ADa-aljure-reales-559a28252/?originalSubdomain=co</t>
  </si>
  <si>
    <t>https://titocrissien.com/nelson-jose-orozco-salgado-nuevo-viceministro-de-talento-y-apropiacion-social-del-conocimiento-de-minciencias/</t>
  </si>
  <si>
    <t>https://www.eltiempo.com/politica/gobierno/ministerio-de-la-igualdad-ya-hay-reemplazo-en-el-viceministerio-de-la-mujer-tamara-ospina-asume-3338794</t>
  </si>
  <si>
    <t>https://www.minigualdadyequidad.gov.co/portal/Secciones/Transparencia/Hojas-de-vida/</t>
  </si>
  <si>
    <t>https://interferencia.cl/articulos/steven-sella-el-nuevo-viceministro-de-la-juventud-del-gobierno-de-petro-quien-fue-herido</t>
  </si>
  <si>
    <t>https://www.infobae.com/colombia/2024/04/25/en-las-ultimas-horas-tres-de-las-fichas-claves-del-ministerio-de-la-igualdad-salieron-de-su-cargo/</t>
  </si>
  <si>
    <t>https://www.infobae.com/colombia/2024/02/10/juan-carlos-florian-exactor-porno-y-designado-viceministro-de-la-igualdad-no-ha-sido-posesionado-en-su-cargo-tras-4-meses/#:~:text=La%20revelaci%C3%B3n%20de%20que%20Juan,en%20la%20esfera%20p%C3%BAblica%20colombiana.</t>
  </si>
  <si>
    <t>https://petro.presidencia.gov.co/prensa/Paginas/Se-posesiona-el-primer-viceministro-de-los-pueblos-etnicos-y-campesinos-de-240408.aspx#:~:text=Lemus%20Cruz%20es%20licenciado%20en,e%20integrante%20del%20pueblo%20nasa.&amp;text=Nelson%20Lemus%20Cruz%20se%20convirti%C3%B3,de%20la%20historia%20del%20pa%C3%ADs.</t>
  </si>
  <si>
    <t>MINISTERIOS</t>
  </si>
  <si>
    <t>TOTAL MINISTRAS</t>
  </si>
  <si>
    <t xml:space="preserve">PRESIDENCIA </t>
  </si>
  <si>
    <t xml:space="preserve">Viceministerio de la Presidencia de Asuntos Parlamentarios </t>
  </si>
  <si>
    <t>María Devandas Calderón</t>
  </si>
  <si>
    <t>Freddy Morera Blanco </t>
  </si>
  <si>
    <t xml:space="preserve">Viceministerio de la Presidencia de Asuntos Políticos y Diálogo Ciudadano </t>
  </si>
  <si>
    <t>Randall Otárola Madrigal</t>
  </si>
  <si>
    <t>Jorge Enrique Rodríguez Bogle </t>
  </si>
  <si>
    <t>RELACIONES EXTERIORES Y CULTO</t>
  </si>
  <si>
    <t xml:space="preserve">Viceministerio de Relaciones Exteriores y Culto en Asuntos Multilaterales </t>
  </si>
  <si>
    <t>Christian Guillermet-Fernández</t>
  </si>
  <si>
    <t>Alejandro Solano Ortiz</t>
  </si>
  <si>
    <t xml:space="preserve">Viceministerio de Relaciones Exteriores y Culto en Asuntos Bilaterales y Cooperación Internacional  </t>
  </si>
  <si>
    <t>Adriana Bolaños Argueta</t>
  </si>
  <si>
    <t>Lydia Peralta Cordero</t>
  </si>
  <si>
    <t xml:space="preserve">Viceministerio de Hacienda en Egresos </t>
  </si>
  <si>
    <t>Isaac Castro Esquivel</t>
  </si>
  <si>
    <t>Luis Antonio Molina Chacón</t>
  </si>
  <si>
    <t xml:space="preserve">Viceministerio de Hacienda en Ingresos  </t>
  </si>
  <si>
    <t>Elizabeth Guerrero</t>
  </si>
  <si>
    <t>Priscilla Zamora</t>
  </si>
  <si>
    <t>SEGURIDAD PÚBLICA</t>
  </si>
  <si>
    <t xml:space="preserve">Viceministerio de Seguridad Pública, Gobernación y Policía en Asuntos Administrativos </t>
  </si>
  <si>
    <t>Randall Vega Blanco</t>
  </si>
  <si>
    <t>Agustín Barquero Acosta</t>
  </si>
  <si>
    <t xml:space="preserve">Lis Espinoza Quesada </t>
  </si>
  <si>
    <t xml:space="preserve">Viceministerio de Seguridad Pública, Gobernación y Policía en Unidades Especiales de Seguridad </t>
  </si>
  <si>
    <t xml:space="preserve">Luis Carlos Castillo Fernandez </t>
  </si>
  <si>
    <t>José Francisco Arias Aray</t>
  </si>
  <si>
    <t xml:space="preserve">Mauel Jiménez Steller </t>
  </si>
  <si>
    <t xml:space="preserve">Viceministerio de Seguridad Pública, Gobernación y Policía </t>
  </si>
  <si>
    <t>Carlos Torres Salas</t>
  </si>
  <si>
    <t>Carlos Torres Salas y  Priscilla Zúñiga</t>
  </si>
  <si>
    <t>Marlen María Luna Alfaro </t>
  </si>
  <si>
    <t xml:space="preserve">Viceministerio de Unidades Regulares de la Fuerza Pública </t>
  </si>
  <si>
    <t>Daniel Santiago Calderón Rodríguez </t>
  </si>
  <si>
    <t xml:space="preserve">Eric Lacayo Rojas </t>
  </si>
  <si>
    <t xml:space="preserve">JUSTICIA Y PAZ </t>
  </si>
  <si>
    <t xml:space="preserve">Viceministerio de Paz </t>
  </si>
  <si>
    <t>Jairo Vargas Agüero</t>
  </si>
  <si>
    <t>Sergio Sevilla Pérez</t>
  </si>
  <si>
    <t>Erika Madriz Chinchilla</t>
  </si>
  <si>
    <t xml:space="preserve">Viceministerio de Justicia y Paz en Asuntos Penitenciarios </t>
  </si>
  <si>
    <t>Viviana Boza Chacón</t>
  </si>
  <si>
    <t>Exleine Sánchez Torres</t>
  </si>
  <si>
    <t>Viceministerio de Justicia y Paz en Gestión Estratégica</t>
  </si>
  <si>
    <t>Diana Posada Solís</t>
  </si>
  <si>
    <t>Carolina Castro del Castillo</t>
  </si>
  <si>
    <t xml:space="preserve">Viceministerio de Eduación Pública en Asuntos Administrativos </t>
  </si>
  <si>
    <t xml:space="preserve">Melina Brenes </t>
  </si>
  <si>
    <t>María del Rocío Solís Gamboa </t>
  </si>
  <si>
    <t>Sofía Ramírez González</t>
  </si>
  <si>
    <t>SALUD</t>
  </si>
  <si>
    <t xml:space="preserve">Viceministerio de Salud </t>
  </si>
  <si>
    <t>Alejandra Acuña</t>
  </si>
  <si>
    <t>Alexei Carrillo Venegas</t>
  </si>
  <si>
    <t>Mario Urcuyo Solórzano</t>
  </si>
  <si>
    <t>Viceministerio de Salud Pública</t>
  </si>
  <si>
    <t>Pedro González Morera</t>
  </si>
  <si>
    <t>Deily Carolina Gallo Chaves</t>
  </si>
  <si>
    <t xml:space="preserve">Allan Mora </t>
  </si>
  <si>
    <t xml:space="preserve">OBRAS PÚBLICAS Y TRANSPORTE </t>
  </si>
  <si>
    <t xml:space="preserve">Viceministerio de Obras Públicas y Transportes en Infraestructura y Concesiones </t>
  </si>
  <si>
    <t>Tomás Figueroa Malavassi</t>
  </si>
  <si>
    <t xml:space="preserve">Luis Alejandro Guillén Guardia </t>
  </si>
  <si>
    <t>Efraím Zeledón Leiva</t>
  </si>
  <si>
    <t>Viceministerio de Obras Públicas y Transportes en Transportes y Seguridad Vial</t>
  </si>
  <si>
    <t>Eduardo Brenes Mata</t>
  </si>
  <si>
    <t>Laura Ulloa Albertazzi</t>
  </si>
  <si>
    <t>Carlos Avila Arquin</t>
  </si>
  <si>
    <t>ECONOMÍA</t>
  </si>
  <si>
    <t>Viceministerio de Economía, Industria y Comercio</t>
  </si>
  <si>
    <t>Carlos Mora Gómez</t>
  </si>
  <si>
    <t>Christian Rucavado </t>
  </si>
  <si>
    <t xml:space="preserve"> Viceministerio de Comercio Exterior </t>
  </si>
  <si>
    <t>Duayner Salas Chaverri</t>
  </si>
  <si>
    <t>Paula Bogantes Zamora</t>
  </si>
  <si>
    <t>Indiana Trejos</t>
  </si>
  <si>
    <t>Viceministerio de Agricultura y Ganadería</t>
  </si>
  <si>
    <t>Marlon Monge</t>
  </si>
  <si>
    <t xml:space="preserve">Fernando Vargas Pérez </t>
  </si>
  <si>
    <t>Viceministerio de Agricultura y Ganadería en Asuntos Administrativos</t>
  </si>
  <si>
    <t xml:space="preserve">Ana Cristina Quirós </t>
  </si>
  <si>
    <t>Laura Pacheco Ovares</t>
  </si>
  <si>
    <t>Pablo Arias Varela</t>
  </si>
  <si>
    <t xml:space="preserve">TRABAJO Y SEGURIDAD </t>
  </si>
  <si>
    <t>Viceministerio de Trabajo y Seguridad Social en Asuntos Laborales</t>
  </si>
  <si>
    <t>Ricardo Marín Azofeifa</t>
  </si>
  <si>
    <t>Wálter Villalobos Fernández</t>
  </si>
  <si>
    <t>Alexander Astorga Monge</t>
  </si>
  <si>
    <t>Viceministerio de Trabajo y Seguridad Social en Asuntos Sociales</t>
  </si>
  <si>
    <t>Natalia Álvarez Rojas</t>
  </si>
  <si>
    <t>Luis Paulino Mora Lizano </t>
  </si>
  <si>
    <t>Juan Manuel Cordero González</t>
  </si>
  <si>
    <t>Viceministerio de Trabajo y Seguridad Social en Economía Social Solidaria</t>
  </si>
  <si>
    <t>Luis Diego Aguilar Monge</t>
  </si>
  <si>
    <t>Viceministerio de Cultura en Asuntos Administrativos</t>
  </si>
  <si>
    <t>Dennis Portuguez Cascante</t>
  </si>
  <si>
    <t>Luis Alexánder Castro Mena</t>
  </si>
  <si>
    <t>Viceministerio de Cultura</t>
  </si>
  <si>
    <t>Loida Pretiz</t>
  </si>
  <si>
    <t>Vera Beatriz Vargas León</t>
  </si>
  <si>
    <t>Viceministerio de Juventud</t>
  </si>
  <si>
    <t>Margareth Solano Sánchez</t>
  </si>
  <si>
    <t>Kristel Ward Hudson</t>
  </si>
  <si>
    <t>Mercedes Hidalgo Bravo</t>
  </si>
  <si>
    <t>Viceministerio de Vivienda y Asentamientos Humanos</t>
  </si>
  <si>
    <t xml:space="preserve">Patricio Morera Víquez </t>
  </si>
  <si>
    <t>Andrea Fernández Barrantes</t>
  </si>
  <si>
    <t>Roy Allan Jiménez Céspedes</t>
  </si>
  <si>
    <t>José David Rodríguez Morera</t>
  </si>
  <si>
    <t>Viceministro de Planificación del Ministerio de Vivienda y Asentamientos Humanos</t>
  </si>
  <si>
    <t xml:space="preserve">Wendy Lucía Molina Varela </t>
  </si>
  <si>
    <t>Walter Ledezma Rojas</t>
  </si>
  <si>
    <t xml:space="preserve">PLANIFICACION NACIONAL </t>
  </si>
  <si>
    <t>Viceministerio de Planificación Nacional y Política Económica</t>
  </si>
  <si>
    <t xml:space="preserve">Carlos Molina Rodríguez </t>
  </si>
  <si>
    <t>Marlon Navarro Álvarez</t>
  </si>
  <si>
    <t xml:space="preserve">CIENCIA Y TECNOLOGÍA </t>
  </si>
  <si>
    <t xml:space="preserve">Viceministerio de Ciencia, Tecnología y Telecomunicaciones - Ciencia y Tecnología </t>
  </si>
  <si>
    <t>Federico Torres Carballo</t>
  </si>
  <si>
    <t>Jannixia Villalobos Vindas</t>
  </si>
  <si>
    <t>Orlando Vega Quesada</t>
  </si>
  <si>
    <t>Viceministerio de Ciencia, Tecnología y Telecomunicaciones - Telecomunicaciones</t>
  </si>
  <si>
    <t>Edwin Estrada Hernández</t>
  </si>
  <si>
    <t>Teodoro Willink Castro</t>
  </si>
  <si>
    <t>Hubert Vargas Picado</t>
  </si>
  <si>
    <t>AMBIENTE</t>
  </si>
  <si>
    <t xml:space="preserve">Viceministerio de Aguas y Mares </t>
  </si>
  <si>
    <t>Haydée Rodríguez-Romero</t>
  </si>
  <si>
    <t>Cynthia Barzuna</t>
  </si>
  <si>
    <t xml:space="preserve">Viceministerio de Energía y Calidad Ambiental </t>
  </si>
  <si>
    <t xml:space="preserve">Rolando Castro </t>
  </si>
  <si>
    <t>Ronny Rodríguez Chaves</t>
  </si>
  <si>
    <t xml:space="preserve">Viceministerio de Recursos Naturales </t>
  </si>
  <si>
    <t xml:space="preserve">Franklin Paniagua Alfaro </t>
  </si>
  <si>
    <t xml:space="preserve">Viceministerio de Ambiente </t>
  </si>
  <si>
    <t xml:space="preserve">María Pamela Castillo Barahona </t>
  </si>
  <si>
    <t xml:space="preserve">Viceministerio de Gestión Ambiental </t>
  </si>
  <si>
    <t>María Celeste López Quirós</t>
  </si>
  <si>
    <t>Viceministerio de Desarrollo Humano e Inclusión Social</t>
  </si>
  <si>
    <t xml:space="preserve">Francisco Delgado </t>
  </si>
  <si>
    <t>https://gobiernocarlosalvarado.cr/viceministros-y-viceministras/</t>
  </si>
  <si>
    <t>https://www.linkedin.com/in/mar%C3%ADa-devandas-calder%C3%B3n-209b44a5/?originalSubdomain=cr</t>
  </si>
  <si>
    <t>https://radios.ucr.ac.cr/2022/05/interferencia/noticias/rodrigo-chaves-gabinete/</t>
  </si>
  <si>
    <t>https://elobservadorcr.com/tras-dos-anos-en-el-poder-enfrentamientos-acrecientan-distancia-de-chaves-con-diputados-y-sectores/</t>
  </si>
  <si>
    <t>https://www.linkedin.com/in/randall-ot%C3%A1rola-madrigal-81ba8a50/?originalSubdomain=cr</t>
  </si>
  <si>
    <t>https://web.facebook.com/watch/?v=6660067810751209</t>
  </si>
  <si>
    <t>https://semanariouniversidad.com/pais/chaves-se-reune-de-sorpresa-con-agentes-de-pcd-aunque-el-miercoles-delego-a-dos-viceministros-para-atender-necedades/</t>
  </si>
  <si>
    <t>https://www.instagram.com/p/Ciuq1tEufgA/</t>
  </si>
  <si>
    <t>https://www.rree.go.cr/?sec=servicios&amp;cat=prensa&amp;cont=593&amp;id=7284#:~:text=Rodrigo%20Chaves%20Robles%2C%20nombra%20al,21%20de%20junio%20del%202023.</t>
  </si>
  <si>
    <t>https://www.rree.go.cr/?sec=inicio&amp;cat=contactos&amp;cont=648&amp;tipo=I&amp;id=1132</t>
  </si>
  <si>
    <t>https://www.rree.go.cr/?sec=servicios&amp;cat=prensa&amp;cont=593&amp;id=7187</t>
  </si>
  <si>
    <t>https://www.rree.go.cr/?sec=inicio&amp;cat=contactos&amp;cont=648&amp;tipo=I&amp;id=1028</t>
  </si>
  <si>
    <t>https://www.linkedin.com/in/isaac-castro-esquivel-economista/?originalSubdomain=cr</t>
  </si>
  <si>
    <t>https://delfino.cr/2023/09/gobierno-nombra-a-luis-antonio-molina-como-nuevo-viceministro-de-egresos</t>
  </si>
  <si>
    <t>https://www.hacienda.go.cr/docs/CP68.pdf</t>
  </si>
  <si>
    <t>https://www.hacienda.go.cr/docs/2021-09-10_Acta_14-2021.pdf</t>
  </si>
  <si>
    <t>https://www.larepublica.net/noticia/priscilla-zamora-rojas-vuelve-a-hacienda-como-viceministra-de-ingresos</t>
  </si>
  <si>
    <t>https://www.hacienda.go.cr/docs/AutoridadesInstitucionalesMH.pdf</t>
  </si>
  <si>
    <t>https://delfino.cr/2022/10/destituido-viceministro-de-seguridad-por-licitacion-aparentemente-disenada-para-una-empresa-en-especifico</t>
  </si>
  <si>
    <t>https://www.pgr.go.cr/wp-content/uploads/2023/05/RG-150523.pdf</t>
  </si>
  <si>
    <t>https://www.seguridadpublica.go.cr/ministerio/jerarcas.aspx#HERMES_ACCORDION_1_3</t>
  </si>
  <si>
    <t>https://www.instagram.com/p/CLhMTkSHpbG/</t>
  </si>
  <si>
    <t>https://delfino.cr/2023/05/manuel-jimenez-recibe-permiso-de-la-corte-para-ser-viceministro-de-seguridad</t>
  </si>
  <si>
    <t>https://www.linkedin.com/in/carlos-andr%C3%A9s-torres-salas-8387a575/?original_referer=https%3A%2F%2Fwww%2Egoogle%2Ecom%2F&amp;originalSubdomain=cr</t>
  </si>
  <si>
    <t>https://www.teletica.com/entrevistas/eric-lacayo-trabajaremos-duro-por-mejorar-las-condiciones-de-los-oficiales_334784</t>
  </si>
  <si>
    <t>https://www.derechoshumanoscostarica.com/blog/visita-de-viceministro-de-paz-senor-jairo-vargas-aguero/</t>
  </si>
  <si>
    <t>https://www.mjp.go.cr/Comunicacion/Nota?nom=Nombrados-nuevos-viceministros-del-Ministerio-de-Justicia-y-Paz#:~:text=Exleine%20S%C3%A1nchez%20Torres%2C%20funcionario%20judicial,Estrat%C3%A9gica%2C%20Carolina%20Castro%20del%20Castillo.</t>
  </si>
  <si>
    <t>https://delfino.cr/2023/08/sergio-sevilla-perez-renuncia-a-su-puesto-de-viceministro-de-justicia-y-paz</t>
  </si>
  <si>
    <t>https://www.linkedin.com/in/vivianaboza/?originalSubdomain=cr</t>
  </si>
  <si>
    <t>https://www.mjp.go.cr/Acerca/Jerarcas?nom=viceministrojusticia-ExleineSanchezTorres</t>
  </si>
  <si>
    <t>https://www.mjp.go.cr/Comunicacion/Nota?nom=MJP-firma-convenio-con-la-Camara-Costarricense-de-la-Salud-y-la-Fundacion-ID-para-promover-acciones-anticorrupcion-y-fortalecer-la-insercion</t>
  </si>
  <si>
    <t>https://www.mjp.go.cr/Acerca/Jerarcas?nom=viceministrogestion-CarolinaCastroCastillo</t>
  </si>
  <si>
    <t>https://www.thedialogue.org/experts/melania-brenes-monge/?lang=es#:~:text=Del%202018%20al%202019%20fue,desde%20la%20Fundaci%C3%B3n%20Omar%20Dengo.</t>
  </si>
  <si>
    <t>https://delfino.cr/2022/08/ejecutivo-llena-las-dos-vacantes-en-viceministerios-del-mep</t>
  </si>
  <si>
    <t>https://www.mep.go.cr/transparencia-institucional/jerarcas-y-juntas-directivas</t>
  </si>
  <si>
    <t>https://www.linkedin.com/in/alejandra-acuna-navarro-84989a66/?originalSubdomain=cr</t>
  </si>
  <si>
    <t>https://delfino.cr/2023/06/salud-confirma-la-renuncia-de-sus-dos-viceministros-y-de-su-directora-general</t>
  </si>
  <si>
    <t>https://www.ministeriodesalud.go.cr/index.php/prensa/60-noticias-2023/1668-dr-mario-urcuyo-nuevo-viceministro-de-salud#:~:text=Lunes%2011%20de%20setiembre%2C%202023,Administraci%C3%B3n%20de%20Servicios%20de%20Salud.</t>
  </si>
  <si>
    <t>https://www.ministeriodesalud.go.cr/index.php/biblioteca-de-archivos-left/documentos-ministerio-de-salud/ministerio-de-salud/informes-institucionales/informes-de-gestion/informes-de-gestion-viveminitros-as/4828-informe-final-de-gestion-dr-pedro-gonzalez-morera-viceministro-de-salud/file</t>
  </si>
  <si>
    <t>https://www.linkedin.com/in/allan-mora-42860250/?originalSubdomain=cr</t>
  </si>
  <si>
    <t>https://www.nacion.com/el-pais/infraestructura/nuevo-viceministro-de-infraestructura-asume/AU27QAB7PVEGTELPXCXBVIG6UU/story/</t>
  </si>
  <si>
    <t>https://semanariouniversidad.com/pais/viceministro-de-infraestructura-asume-direccion-ejecutiva-del-conavi/</t>
  </si>
  <si>
    <t>https://www.pgr.go.cr/wp-content/uploads/2022/06/RG-140622.pdf</t>
  </si>
  <si>
    <t>https://delfino.cr/2023/02/presidente-chaves-juramenta-nuevos-viceministros-del-mopt</t>
  </si>
  <si>
    <t>https://www.linkedin.com/in/efraim-zeledon-leiva-44b11a246/?originalSubdomain=cr</t>
  </si>
  <si>
    <t>https://web.facebook.com/MOPTcostarica/posts/les-invitamos-a-conversar-con-el-viceministro-de-transporte-terrestre-y-segurida/2154388987908670/?locale=es_LA&amp;_rdc=1&amp;_rdr</t>
  </si>
  <si>
    <t>https://www.asamblea.go.cr/glcp/Consultas%20de%20proyectos%20de%20ley%20a%20instituciones%20orde/22.188%20Plazo%20para%20responder%20hasta%20el%208%20de%20octubre%20de%202021/22.188%20Ministerio%20de%20Obras%20P%C3%BAblicas%20y%20Transportes%20624%2028-9-2021.pdf</t>
  </si>
  <si>
    <t>https://d1qqtien6gys07.cloudfront.net/wp-content/uploads/2023/07/2023-000837-LAURA-ULLOA-ALBERTAZZI-1.pdf                      https://semanariouniversidad.com/pais/mopt-afirma-que-lo-avanzado-por-la-administracion-anterior-en-sectorizacion-no-tenia-ningun-sustento-tecnico/</t>
  </si>
  <si>
    <t>https://www.linkedin.com/in/carlos-mora-bb8921251/?originalSubdomain=cr</t>
  </si>
  <si>
    <t>https://www.linkedin.com/in/duaynersalaschaverri/details/experience/</t>
  </si>
  <si>
    <t>https://delfino.cr/2021/07/renuncio-el-viceministro-de-comercio-exterior-duayner-salas-chaverri</t>
  </si>
  <si>
    <t>https://www.linkedin.com/in/marlon-monge-7524a468/?originalSubdomain=cr</t>
  </si>
  <si>
    <t>https://web.facebook.com/tvnnoticiaszonanorte/posts/el-sancarle%C3%B1o-fernando-vargas-p%C3%A9rez-fue-designado-como-viceministro-del-minister/2012317972311368/?locale=ms_MY&amp;_rdc=1&amp;_rdr</t>
  </si>
  <si>
    <t>https://ameliarueda.com/nota/denuncian-viceministro-presunto-trafico-de-influencias-noticias-costa-rica</t>
  </si>
  <si>
    <t>http://www.mag.go.cr/acerca_del_mag/jerarcas.html</t>
  </si>
  <si>
    <t>https://www.linkedin.com/in/ana-cristina-quir%C3%B3s-soto-b0a5a51b5/?originalSubdomain=cr</t>
  </si>
  <si>
    <t>https://www.mag.go.cr/transparencia/informes%20de%20fin%20de%20gestion/Inf-Laura-Pacheco.pdf</t>
  </si>
  <si>
    <t>https://www.mag.go.cr/acerca_del_mag/jerarcas.html</t>
  </si>
  <si>
    <t>https://uisil.ac.cr/noticias/funcionarios_del_ministerio_de__trabajo_y_seguridad_social_(mtss)_se_graduaron_en_lengua_ngabere.html</t>
  </si>
  <si>
    <t>https://www.diarioextra.com/Noticia/detalle/503843/nombran-nuevo-viceministro-de-trabajo-</t>
  </si>
  <si>
    <t>https://www.mtss.go.cr/elministerio/jerarcas.html</t>
  </si>
  <si>
    <t>https://www.mtss.go.cr/elministerio/transparencia/informes_institucionales/informes/informes-gestion/informes-gestion/natalia_alvarez_rojas.pdf</t>
  </si>
  <si>
    <t>https://www.mtss.go.cr/prensa/comunicados/2023/marzo/cp_005_2023.html</t>
  </si>
  <si>
    <t>https://www.linkedin.com/in/luis-diego-aguilar-monge-7a34a620a/details/experience/</t>
  </si>
  <si>
    <t>https://www.diarioextra.com/Noticia/detalle/455436/ponen-en-inder-a-viceministro-investigado-por-sobresueldo</t>
  </si>
  <si>
    <t>https://www.mcj.go.cr/sites/default/files/2022-01/Circular%20DVMA-025-2022%20Actas%20y%20expedientes%20de%20sesiones.pdf</t>
  </si>
  <si>
    <t>https://www.mcj.go.cr/el-ministerio/jerarcas</t>
  </si>
  <si>
    <t>https://www.linkedin.com/in/loida-pretiz-9132523a/?originalSubdomain=cr</t>
  </si>
  <si>
    <t>https://www.dircultura.go.cr/2022/09/08/vera-beatriz-vargas-leon-asume-viceministerio-cultura</t>
  </si>
  <si>
    <t>https://www.linkedin.com/in/margareth-solano-s%C3%A1nchez-70898839/?originalSubdomain=cr</t>
  </si>
  <si>
    <t>https://www.mcj.go.cr/sala-de-prensa/noticias/mujer-joven-afrocostarricense-asumira-el-cargo-de-viceministra-de-juventud</t>
  </si>
  <si>
    <t>https://delfino.cr/2024/03/ministerio-de-cultura-y-juventud-destituye-a-viceministra-kristel-ward</t>
  </si>
  <si>
    <t>https://es-la.facebook.com/ministeriodevivienda/photos/a.127710307262007/3388299944536344/      https://www.linkedin.com/in/patricio-morera-v%C3%ADquez-93374a22b/?originalSubdomain=cr</t>
  </si>
  <si>
    <t xml:space="preserve">https://www.linkedin.com/in/andrea-fern%C3%A1ndez-barrantes-3b5a0235/?originalSubdomain=cr      </t>
  </si>
  <si>
    <t>https://www.linkedin.com/in/roy-allan-jim%C3%A9nez-c%C3%A9spedes-b290a796/?originalSubdomain=cr</t>
  </si>
  <si>
    <t>https://www.mivah.go.cr/Nosotros_Autoridades.shtml</t>
  </si>
  <si>
    <t>https://semanariouniversidad.com/pais/renuncia-ministra-interina-de-vivienda-y-ministerio-acumula-mas-de-dos-meses-y-medio-sin-jerarca/</t>
  </si>
  <si>
    <t>https://www.mideplan.go.cr/viceministro-de-mideplan-reforzara-areas-de-evaluacion-y-planificacion-regional</t>
  </si>
  <si>
    <t>https://delfino.cr/2021/10/renuncio-viceministro-de-planificacion-carlos-luis-molina-rodriguez</t>
  </si>
  <si>
    <t>https://www.linkedin.com/in/federico-torres-carballo-b2018962/?originalSubdomain=cr</t>
  </si>
  <si>
    <t>https://www.nacion.com/el-pais/gobierno/presidencia-destituye-a-viceministra-de-ciencia-y/5OFXUEHYRVFMNLJ2MFDWNGJURQ/story/</t>
  </si>
  <si>
    <t>https://www.micitt.go.cr/micitt/viceministro-de-ciencia-tecnologia-e-innovacion</t>
  </si>
  <si>
    <t>https://www.nacion.com/el-pais/servicios/viceministro-de-telecomunicaciones-deja-cargo/C3SULZ5QZFEDXMVHUAHOHU4MAQ/story/</t>
  </si>
  <si>
    <t>https://gobiernocarlosalvarado.cr/viceministros-y-viceministras/     https://www.crhoy.com/nacionales/nombran-a-nuevo-viceministro-de-telecomunicaciones/</t>
  </si>
  <si>
    <t>https://www.telesemana.com/blog/2022/06/13/orlando-vega-quesada-es-el-nuevo-viceministro-de-telecomunicaciones-de-costa-rica/</t>
  </si>
  <si>
    <t>https://www.linkedin.com/in/orlando-vega-528973287/?originalSubdomain=cr</t>
  </si>
  <si>
    <t>https://www.micitt.go.cr/micitt/jerarcas-y-autoridades/viceministro-de-telecomunicaciones</t>
  </si>
  <si>
    <t>https://www.un.org/bbnj/sites/www.un.org.bbnj/files/costa-rica3.pdf</t>
  </si>
  <si>
    <t>https://www.linkedin.com/in/haydeerdrz/?originalSubdomain=cr</t>
  </si>
  <si>
    <t>https://www.facebook.com/minaecr/videos/viceministra-de-agua-y-mares-cynthia-barzuna-nos-detalla-los-resultados-de-la-se/1221267418341373/?locale=ms_MY</t>
  </si>
  <si>
    <t>https://www.energiaestrategica.com/rolando-castro-tenemos-un-nuevo-reglamento-de-generacion-distribuida-listo-para-ser-implementado/</t>
  </si>
  <si>
    <t>https://www.larepublica.net/noticia/rolando-castro-sera-el-nuevo-ministro-de-ambiente-y-energia</t>
  </si>
  <si>
    <t>https://www.energiaestrategica.com/tag/ronny-rodriguez-chaves/</t>
  </si>
  <si>
    <t>https://www.minae.go.cr/acercaMinae/Jerarcas.aspx</t>
  </si>
  <si>
    <t>https://www.facebook.com/minaecr/posts/presidente-carlos-alvarado-juramenta-a-nuevo-viceministro-de-recursos-naturales-/3289477077805525/?locale=es_LA</t>
  </si>
  <si>
    <t>https://www.diarioextra.com/Noticia/detalle/428351/echan-a-las-2-viceministras-de-ambiente</t>
  </si>
  <si>
    <t>https://www.linkedin.com/in/fdelgadoj21189/?originalSubdomain=cr</t>
  </si>
  <si>
    <t>https://eurosocial.eu/wp-content/uploads/2022/03/PPT_Francisco-Delgado.pdf</t>
  </si>
  <si>
    <t>Viceministerios</t>
  </si>
  <si>
    <t xml:space="preserve">Viceministerio de Relaciones Exteriores ex Viceministerio de Relaciones Exteriores, Integración y Promoción Económica </t>
  </si>
  <si>
    <t xml:space="preserve">Cindy Mariella Portal Salazar </t>
  </si>
  <si>
    <t xml:space="preserve">Adriana María Mira de Pereira </t>
  </si>
  <si>
    <t xml:space="preserve">Viceministerio de Diáspora y Movilidad Humana, ex Viceministerio para los Salvadoreños en el Exterior </t>
  </si>
  <si>
    <t xml:space="preserve">Mauricio Gerardo Cabrera Trampe </t>
  </si>
  <si>
    <t xml:space="preserve">Patricia Leonor Comandari Zanotti </t>
  </si>
  <si>
    <t xml:space="preserve">Ana Lucia de los Ángeles Orantes Hernández  </t>
  </si>
  <si>
    <t>German Banacek Álvarez Oviedo</t>
  </si>
  <si>
    <t xml:space="preserve">Oscar Mauricio Figueroa Torres </t>
  </si>
  <si>
    <t xml:space="preserve">Viceministerio de Cooperación para el Desarrollo </t>
  </si>
  <si>
    <t xml:space="preserve">Victor Manuel Lagos Pizzati </t>
  </si>
  <si>
    <t xml:space="preserve">Viceministerio de Hacienda </t>
  </si>
  <si>
    <t xml:space="preserve">Oscar Anaya Sánchez </t>
  </si>
  <si>
    <t>Jerson Rogelio Posada Molina</t>
  </si>
  <si>
    <t>Luis Enrique Sánchez Castro</t>
  </si>
  <si>
    <t xml:space="preserve">Viceministerio de Ingresos </t>
  </si>
  <si>
    <t xml:space="preserve">Alejandro Zelaya </t>
  </si>
  <si>
    <t>Juan Neftalí Murrillo Ruiz</t>
  </si>
  <si>
    <t xml:space="preserve">SALUD PÚBLICA </t>
  </si>
  <si>
    <t xml:space="preserve">Viceministerio de Operaciones en Salud </t>
  </si>
  <si>
    <t xml:space="preserve">Karla Marina Díaz De Naves </t>
  </si>
  <si>
    <t>Gerencia General  de Operaciones</t>
  </si>
  <si>
    <t xml:space="preserve">Carlos Hernan Velásquez Lara </t>
  </si>
  <si>
    <t>Ana Irma Aguilar de Arteaga</t>
  </si>
  <si>
    <t xml:space="preserve">Jesús Ernesto Linares Flores </t>
  </si>
  <si>
    <t xml:space="preserve">Viceministerio de Gestión y Desarrollo en Salud </t>
  </si>
  <si>
    <t xml:space="preserve">Carlos Gabriel Alvarenga Cardoza </t>
  </si>
  <si>
    <t xml:space="preserve">TRABAJO Y PREVENSIÓN SOCIAL </t>
  </si>
  <si>
    <t xml:space="preserve">Viceministerio de Trabajo y Previsión Social </t>
  </si>
  <si>
    <t xml:space="preserve">Maritza Haydee Calderón de Ríos </t>
  </si>
  <si>
    <t xml:space="preserve">Sofía Rodríguez de Ayala </t>
  </si>
  <si>
    <t>TURISMO</t>
  </si>
  <si>
    <t xml:space="preserve">Roberto Edmundo Viera Díaz </t>
  </si>
  <si>
    <t xml:space="preserve">AGRICULTURA Y  GANADERIA </t>
  </si>
  <si>
    <t xml:space="preserve">Viceministerio de Agricultura y Ganadería </t>
  </si>
  <si>
    <t>Manuel Rigoberto Soto Lazo</t>
  </si>
  <si>
    <t>María Lilian Pacas</t>
  </si>
  <si>
    <t>Óscar Enrique Guardado Calderón</t>
  </si>
  <si>
    <t xml:space="preserve">Viceministerio de Economía </t>
  </si>
  <si>
    <t xml:space="preserve">Miguel Ángel Corleto Urey </t>
  </si>
  <si>
    <t xml:space="preserve">Mario Rodolfo Salazar </t>
  </si>
  <si>
    <t xml:space="preserve">Viceministerio de Comercio e Industria </t>
  </si>
  <si>
    <t xml:space="preserve">Merlin Alejandrina Barrera López </t>
  </si>
  <si>
    <t xml:space="preserve">Viceministerio de Obras Públicas </t>
  </si>
  <si>
    <t xml:space="preserve">Emilio Ventura </t>
  </si>
  <si>
    <t xml:space="preserve">Viceministerio de Transporte </t>
  </si>
  <si>
    <t>Saúl Castelar</t>
  </si>
  <si>
    <t xml:space="preserve">Nelson Eduardo Reyes Rivas </t>
  </si>
  <si>
    <t xml:space="preserve">Viceministerio de Defensa Nacional </t>
  </si>
  <si>
    <t xml:space="preserve">Ennio Elvidio Rivera Aguilar </t>
  </si>
  <si>
    <t xml:space="preserve">Viceministerio de Educación </t>
  </si>
  <si>
    <t>Hermelindo Ricardo Cardona Alvarenga</t>
  </si>
  <si>
    <t xml:space="preserve">GOBERNACIÓN </t>
  </si>
  <si>
    <t xml:space="preserve">Viceministerio de Gobernación </t>
  </si>
  <si>
    <t>Agustín Salvador</t>
  </si>
  <si>
    <t xml:space="preserve">Franklin Catro </t>
  </si>
  <si>
    <t>https://www.transparencia.gob.sv/institutions/rree/documents/384775/download</t>
  </si>
  <si>
    <t>https://www.transparencia.gob.sv/institutions/rree/documents/424779/download</t>
  </si>
  <si>
    <t>https://www.transparencia.gob.sv/institutions/rree/documents/483336/download</t>
  </si>
  <si>
    <t>https://www.transparencia.gob.sv/institutions/rree/documents/581055/download</t>
  </si>
  <si>
    <t>https://transparencia.mh.gob.sv/laip/es/Temas/Ley_de_Acceso_a_la_Informacion_Publica/Marco_Gestion_Estrategica/Directorio_de_Funcionarios_Publicos.html#UAIP-2020-12026</t>
  </si>
  <si>
    <t>https://www.diariooficial.gob.sv/seleccion/30365</t>
  </si>
  <si>
    <t>https://www.swissinfo.ch/spa/bukele-nombra-a-nuevo-ministro-de-hacienda-interino-en-el-salvador/48670874</t>
  </si>
  <si>
    <t>https://twitter.com/HaciendaSV/status/1770122028072243611</t>
  </si>
  <si>
    <t>https://www.transparencia.gob.sv/institutions/conna/officials/15861</t>
  </si>
  <si>
    <t>https://historico.elsalvador.com/historico/796327/bukele-blinda-funcionario-de-hacienda-fuero.html</t>
  </si>
  <si>
    <t>https://web.facebook.com/watch/?v=505735534259316</t>
  </si>
  <si>
    <t>https://transparencia.mh.gob.sv/laip/es/Temas/Ley_de_Acceso_a_la_Informacion_Publica/Marco_Gestion_Estrategica/Directorio_de_Funcionarios_Publicos.html</t>
  </si>
  <si>
    <t>https://www.transparencia.gob.sv/institutions/minsal/documents/393223/download</t>
  </si>
  <si>
    <t>https://www.transparencia.gob.sv/institutions/minsal/documents/516919/download</t>
  </si>
  <si>
    <t>https://www.transparencia.gob.sv/institutions/minsal/documents/551640/download</t>
  </si>
  <si>
    <t>https://www.transparencia.gob.sv/institutions/minsal/documents/584548/download</t>
  </si>
  <si>
    <t>https://www.transparencia.gob.sv/institutions/minsal/documents/359633/download</t>
  </si>
  <si>
    <t>https://elfaro.net/es/202002/el_salvador/24059/Dos-viceministros-tienen-doble-cargo-y-cobran-por-encima-de-la-ley.htm</t>
  </si>
  <si>
    <t>https://diario.elmundo.sv/Econom%C3%ADa/renuncia-viceministra-de-trabajo-y-el-superintendente-adjunto-de-pensiones</t>
  </si>
  <si>
    <t>https://www.laprensagrafica.com/elsalvador/Bukele-nombra-a-Sofia-Rodriguez-como-nueva-viceministra-de-Trabajo-tras-renuncia-de-anterior-20211111-0016.html</t>
  </si>
  <si>
    <t>https://www.mtps.gob.sv/hoja-de-vida-de-la-viceministra-de-trabajo-y-prevision-social/</t>
  </si>
  <si>
    <t>https://www.linkedin.com/in/ing-roberto-edmundo-viera-d%C3%ADaz-2a776bba/?originalSubdomain=sv    https://diario.elmundo.sv/Pol%C3%ADtica/bukele-acepta-renuncias-de-funcionarios-candidatos</t>
  </si>
  <si>
    <t>https://m.facebook.com/media/set/?set=a.1086460714758273.1073742319.107128532691501&amp;type=3&amp;locale=es_LA</t>
  </si>
  <si>
    <t>https://m.facebook.com/MITURElSalvador/posts/2418277224909942/?locale=hi_IN</t>
  </si>
  <si>
    <t>https://www.presidencia.gob.sv/presidente-nayib-bukele-juramenta-nuevos-funcionarios-de-gobierno/ https://diario.elmundo.sv/Pol%C3%ADtica/bukele-acepta-renuncias-de-funcionarios-candidatos</t>
  </si>
  <si>
    <t>https://diarioelsalvador.com/debemos-velar-para-que-a-las-mujeres-se-les-pague-el-precio-justo-maria-lilian-pacas-viceministra-del-mag/112191/</t>
  </si>
  <si>
    <t>https://diario.elmundo.sv/politica/nombran-nuevo-viceministro-de-agricultura-luego-de-renuncia https://www.transparencia.gob.sv/institutions/mag/officials/18353</t>
  </si>
  <si>
    <t>https://historico.elsalvador.com/historico/827857/renuncia-viceministro-economia-nombran-nuevo-vicepresidente-bcr.html</t>
  </si>
  <si>
    <t>https://www.linkedin.com/in/mariorodolfosalazarescobar/?originalSubdomain=sv</t>
  </si>
  <si>
    <t>https://periododesesiones.cepal.org/36/es/merlin-alejandrina-barrera-lopez.html</t>
  </si>
  <si>
    <t>https://seguimientolegislativo.consorcioacademico.org/web/get_attachments/token/a4d32d12-45ad-4d23-b40b-bc4f435e9077</t>
  </si>
  <si>
    <t>https://www.mop.gob.sv/presidente-de-la-republica-juramenta-a-nuevos-titulares-de-obras-publicas/</t>
  </si>
  <si>
    <t>https://www.linkedin.com/in/eventura1980/?originalSubdomain=sv</t>
  </si>
  <si>
    <t>https://www.transparencia.gob.sv/institutions/mop/officials/4727</t>
  </si>
  <si>
    <t>https://web.facebook.com/VMTElSalvador/photos/el-viceministro-de-transporte-ing-sa%C3%BAl-castelar-participar%C3%A1-ma%C3%B1ana-lunes-16-de-d/2882176135167273/?_rdc=1&amp;_rdr</t>
  </si>
  <si>
    <t>https://www.elsalvador.com/noticias/nacional/transporte-viceministerio-de-gobierno-gabinete-nayib-bukele/1016246/2022/</t>
  </si>
  <si>
    <t>https://diario.elmundo.sv/nacionales/el-viceministro-de-transporte-renuncio-al-cargo-quien-lo-sustituye</t>
  </si>
  <si>
    <t>https://www.vmt.gob.sv/directorio/</t>
  </si>
  <si>
    <t>https://www.transparencia.gob.sv/institutions/mdn/documents/350964/download</t>
  </si>
  <si>
    <t>https://www.transparencia.gob.sv/institutions/mdn/documents/577733/download</t>
  </si>
  <si>
    <t>https://www.transparencia.gob.sv/institutions/mdn/officials</t>
  </si>
  <si>
    <t>https://www.transparencia.gob.sv/institutions/16/documents/327658/download</t>
  </si>
  <si>
    <t>https://www.transparencia.gob.sv/institutions/mined/officials</t>
  </si>
  <si>
    <t>https://www.tcsahora.com/fallece-viceministro-de-educacion-ricardo-cardona/</t>
  </si>
  <si>
    <t>https://www.europapress.es/internacional/noticia-ocho-miembros-administracion-bukele-renuncian-presentarse-asamblea-legislativa-salvador-20201126204435.html    https://www.facebook.com/CONAIPD/photos/a.2693390530736724/2693391240736653/?type=3</t>
  </si>
  <si>
    <t>https://www.gobernacion.gob.sv/viceministro-de-gobernacion-y-encargado-del-despacho-da-a-conocer-presupuesto-a-asamblea-legislativa/</t>
  </si>
  <si>
    <t>https://www.transparencia.gob.sv/institutions/migobdt/officials/14648</t>
  </si>
  <si>
    <t xml:space="preserve">Subsecretarías </t>
  </si>
  <si>
    <r>
      <rPr>
        <b/>
        <sz val="12"/>
        <color theme="1"/>
        <rFont val="Calibri"/>
        <family val="2"/>
        <scheme val="minor"/>
      </rPr>
      <t>GOBERNACIÓN</t>
    </r>
    <r>
      <rPr>
        <sz val="11"/>
        <color theme="1"/>
        <rFont val="Calibri"/>
        <family val="2"/>
        <scheme val="minor"/>
      </rPr>
      <t xml:space="preserve"> </t>
    </r>
  </si>
  <si>
    <t xml:space="preserve">Subsecretaría de Derechos Humanos, Población y Migración </t>
  </si>
  <si>
    <t>Alejandro Encinas Rodríguez</t>
  </si>
  <si>
    <t>Félix Arturo Medina Padilla</t>
  </si>
  <si>
    <t xml:space="preserve">Subsecretaría de Desarrollo Democrático, Participación Social y Asuntos Religiosos </t>
  </si>
  <si>
    <t>César Yáñez</t>
  </si>
  <si>
    <t>Iris Mariana Rodríguez Bello</t>
  </si>
  <si>
    <t xml:space="preserve">Julián Ventura Valero </t>
  </si>
  <si>
    <t xml:space="preserve">Carmen Moreno Toscano </t>
  </si>
  <si>
    <t>María Teresa Mercado Pérez</t>
  </si>
  <si>
    <t xml:space="preserve">Subsecretario de la Defensa Nacional </t>
  </si>
  <si>
    <t>André Georges Foullon Van Lissum</t>
  </si>
  <si>
    <t>Agustín Radilla Suastegui</t>
  </si>
  <si>
    <t>Gabriel García Rincón</t>
  </si>
  <si>
    <t>MARINA</t>
  </si>
  <si>
    <t xml:space="preserve">Subsecretario de Marina Armada </t>
  </si>
  <si>
    <t>Eduardo Redondo Arámburo</t>
  </si>
  <si>
    <t>José Luis Arellano Ruiz</t>
  </si>
  <si>
    <t xml:space="preserve">SEGURIDAD Y PROTECCIÓN CIUDADANA </t>
  </si>
  <si>
    <t xml:space="preserve">Subsecretaría de Seguridad Pública </t>
  </si>
  <si>
    <t>Ricardo Mejía Berdeja</t>
  </si>
  <si>
    <t>Luis Rodríguez Bucio</t>
  </si>
  <si>
    <t xml:space="preserve">Subsecretaría de Participación Ciudadana y Prevención del Delito </t>
  </si>
  <si>
    <t>Pablo Vázquez Camacho</t>
  </si>
  <si>
    <t>Paulina Salazar Patiño</t>
  </si>
  <si>
    <t xml:space="preserve">HACIENDA Y CRÉDITO PÚBLICO </t>
  </si>
  <si>
    <t xml:space="preserve">Subsecretaría de Egresos </t>
  </si>
  <si>
    <t>César Bolado Rubio</t>
  </si>
  <si>
    <t>Juan Pablo De Botton Falcón</t>
  </si>
  <si>
    <t>Gabriel Yorio González</t>
  </si>
  <si>
    <t xml:space="preserve">Subsecretaría de Ingresos </t>
  </si>
  <si>
    <t>José Arturo Lozano Enriquez</t>
  </si>
  <si>
    <t xml:space="preserve">BIENESTAR </t>
  </si>
  <si>
    <t xml:space="preserve">Subsecretaría de Bienestar </t>
  </si>
  <si>
    <t>María del Rocío García Pérez</t>
  </si>
  <si>
    <t xml:space="preserve">Subsecretaría de Desarrollo Social y Humano </t>
  </si>
  <si>
    <t xml:space="preserve">Adriana Montiel </t>
  </si>
  <si>
    <t xml:space="preserve">Subsecretaría de Inclusión Productiva y Desarrollo </t>
  </si>
  <si>
    <t>Javier May </t>
  </si>
  <si>
    <t>Hugo Raúl Paulín Hernández</t>
  </si>
  <si>
    <t xml:space="preserve">MEDIO AMBIENTE Y RECURSOS NATURALES </t>
  </si>
  <si>
    <r>
      <rPr>
        <b/>
        <sz val="12"/>
        <color theme="1"/>
        <rFont val="Calibri"/>
        <family val="2"/>
        <scheme val="minor"/>
      </rPr>
      <t>ENERGÍA</t>
    </r>
    <r>
      <rPr>
        <sz val="11"/>
        <color theme="1"/>
        <rFont val="Calibri"/>
        <family val="2"/>
        <scheme val="minor"/>
      </rPr>
      <t xml:space="preserve"> </t>
    </r>
  </si>
  <si>
    <t xml:space="preserve">Subsecretaría de Hidrocarburos </t>
  </si>
  <si>
    <t>Miguel Ángel Maciel Torres</t>
  </si>
  <si>
    <t>Víctor David Palacios Gutiérrez</t>
  </si>
  <si>
    <t xml:space="preserve">Subsecretaría de Industria y Comercio  </t>
  </si>
  <si>
    <t xml:space="preserve">Ernesto Acevedo Fernández </t>
  </si>
  <si>
    <t>Héctor Guerrero</t>
  </si>
  <si>
    <t xml:space="preserve">Subsecretaría de Comercio Exterior </t>
  </si>
  <si>
    <t>Luz Maria De La Mora</t>
  </si>
  <si>
    <t>Alejandro Encinas Nájera</t>
  </si>
  <si>
    <t xml:space="preserve">AGRICULTURA Y DESARROLLO RURAL </t>
  </si>
  <si>
    <t xml:space="preserve">Subsecretaría de Autosuficiencia Alimentaria </t>
  </si>
  <si>
    <t xml:space="preserve">Víctor Suárez Carrera </t>
  </si>
  <si>
    <t xml:space="preserve">INFRAESTRUCTURA, COMUNICACIONES Y TRANSPORTES </t>
  </si>
  <si>
    <t>Subsecretaría de Infraestructura</t>
  </si>
  <si>
    <t>Cedric Iván Escalante Sauri</t>
  </si>
  <si>
    <t xml:space="preserve">Jorge Ñuño </t>
  </si>
  <si>
    <t>Jesús Felipe Verdugo López</t>
  </si>
  <si>
    <t xml:space="preserve">Subsecretaría de Transporte </t>
  </si>
  <si>
    <t xml:space="preserve">Carlos Morán Moguel </t>
  </si>
  <si>
    <t xml:space="preserve">Subsecretaría de Comunicaciones y Desarrollo Tecnológico </t>
  </si>
  <si>
    <t>Salma Jalife Villalón</t>
  </si>
  <si>
    <t xml:space="preserve">FUNCIÓN PÚBLICA </t>
  </si>
  <si>
    <t xml:space="preserve">EDUCACIÓN PÚBLICA </t>
  </si>
  <si>
    <t xml:space="preserve">Subsecretaría de Educación Básica </t>
  </si>
  <si>
    <t>Marcos Bucio</t>
  </si>
  <si>
    <t>Martha Velda Hernández Moreno</t>
  </si>
  <si>
    <t xml:space="preserve">Subsecretaría de Educación Media Superior </t>
  </si>
  <si>
    <t>Carlos Ramírez Sámano</t>
  </si>
  <si>
    <t xml:space="preserve">Subsecretaría de Educación  Superior </t>
  </si>
  <si>
    <t>Luciano Concheiro Bórquez</t>
  </si>
  <si>
    <t xml:space="preserve">Subsecretaría de Prevención y Promoción de la Salud </t>
  </si>
  <si>
    <t>Hugo López-Gatell</t>
  </si>
  <si>
    <t>Ruy López Ridaura</t>
  </si>
  <si>
    <t xml:space="preserve">Subsecretaría de Empleo y Productividad Laboral </t>
  </si>
  <si>
    <t>Horacio Duarte</t>
  </si>
  <si>
    <t>Quiahuitl Chávez Domínguez</t>
  </si>
  <si>
    <t xml:space="preserve">DESARROLLO AGRARIO, TERRITORIAL Y URBANO </t>
  </si>
  <si>
    <t xml:space="preserve">Subsecretaría de Ordenamiento Territorial y Agrario </t>
  </si>
  <si>
    <t>David Ricardo Cervantes Peredo</t>
  </si>
  <si>
    <t>Edna Elena Vega Rangel</t>
  </si>
  <si>
    <t xml:space="preserve">Subsecretaría de Desarrollo Urbano y Vivienda </t>
  </si>
  <si>
    <t>Carina Arvizu Machado</t>
  </si>
  <si>
    <t>Daniel Octavio Fajardo Ortiz</t>
  </si>
  <si>
    <t xml:space="preserve">Subsecretaría de Desarrollo Cultural </t>
  </si>
  <si>
    <t xml:space="preserve">Marina Núñez Bespalova </t>
  </si>
  <si>
    <t>Subsecretaría de Turismo</t>
  </si>
  <si>
    <t xml:space="preserve"> Humberto Hernández Haddad</t>
  </si>
  <si>
    <t>CONSEJERA JURÍDICA DEL EJECUTIVO FEDERAL</t>
  </si>
  <si>
    <t>PROCURADURÍA GENERAL DE LA REPÚBLICA</t>
  </si>
  <si>
    <t>https://portales.segob.gob.mx/es/PoliticaMigratoria/ccpmsegob3ra</t>
  </si>
  <si>
    <t>https://www.gob.mx/segob/prensa/secretaria-de-gobernacion-da-la-bienvenida-a-felix-arturo-medina-padilla-como-nuevo-subsecretario-de-derechos-humanos-poblacion-y-migracion</t>
  </si>
  <si>
    <t>https://www.gob.mx/segob#732</t>
  </si>
  <si>
    <t>https://m.facebook.com/SecretariadeGobernacion/posts/2645026032242717/</t>
  </si>
  <si>
    <t>https://www.reporteindigo.com/reporte/cesar-yanez-renuncia-a-segob-para-unirse-al-equipo-de-campana-de-claudia-sheinbaum/</t>
  </si>
  <si>
    <t>https://www.elfinanciero.com.mx/nacional/senado-nombra-a-julian-ventura-como-nuevo-subsecretario-de-relaciones-exteriores/</t>
  </si>
  <si>
    <t>https://www.gob.mx/sre/prensa/la-embajadora-emerita-carmen-moreno-toscano-asume-el-cargo-de-subsecretaria-de-relaciones-exteriores?idiom=es</t>
  </si>
  <si>
    <t>https://www.instagram.com/p/CyhGc-FPzml/</t>
  </si>
  <si>
    <t>https://www.gob.mx/sre/prensa/la-embajadora-maria-teresa-mercado-perez-es-designada-subsecretaria-de-relaciones-exteriores</t>
  </si>
  <si>
    <t>https://www.excelsior.com.mx/nacional/andre-foullon-perfil-titular-de-aduanas/1593516</t>
  </si>
  <si>
    <t>https://www.infodefensa.com/texto-diario/mostrar/3122269/gral-agustin-radilla-nuevo-subsecretario-defensa-mexico</t>
  </si>
  <si>
    <t>https://www.elfinanciero.com.mx/nacional/2023/09/04/cambios-en-sedena-defensa-estrena-subsecretario-fuerza-aerea-tendra-nuevo-comandante/</t>
  </si>
  <si>
    <t>https://www.gob.mx/sedena/estructuras/general-de-division-diplomado-de-estado-mayor-gabriel-garcia-rincon</t>
  </si>
  <si>
    <t>https://usecim.net/2020/03/06/la-secretaria-de-marina-armada-de-mexico-promueve-cultura-de-igualdad-entre-mujeres-y-hombres/</t>
  </si>
  <si>
    <t>https://www.elfinanciero.com.mx/nacional/2021/04/19/nombran-nuevo-subsecretario-de-marina/</t>
  </si>
  <si>
    <t>https://www.gob.mx/semar/es/estructuras/almirante-jose-luis-arellano-ruiz-269518</t>
  </si>
  <si>
    <t>https://www.gob.mx/sspc/prensa/el-robo-a-trenes-registro-una-importante-disminucion-en-2019-ricardo-mejia-berdeja</t>
  </si>
  <si>
    <t>https://www.gob.mx/sspc/prensa/palabras-del-subsecretario-de-seguridad-publica-ricardo-mejia-berdeja-durante-el-informe-cero-impunidad-presentado-desde-palacio-nacional?idiom=es</t>
  </si>
  <si>
    <t>https://www.linkedin.com/in/ricardo-mejia-berdeja-48959a40/?originalSubdomain=mx</t>
  </si>
  <si>
    <t>https://www.gob.mx/presidencia/prensa/presidente-de-la-republica-nombra-subsecretario-de-seguridad-publica-y-comandante-de-la-guardia-nacional-323721#:~:text=%2D%20El%20presidente%20de%20la%20Rep%C3%BAblica,y%20Protecci%C3%B3n%20Ciudadana%20(SSPC)%3A</t>
  </si>
  <si>
    <t>https://www.ssc.cdmx.gob.mx/comunicacion/nota/la-ssc-presento-la-feria-de-la-seguridad-ciudadana-en-la-colonia-pro-hogar-de-azcapotzalco</t>
  </si>
  <si>
    <t>https://www.reforma.com/nombran-a-relevo-de-nuevo-titular-de-ssc/ar2675910</t>
  </si>
  <si>
    <t>https://twitter.com/JefeVulcanoCova/status/1759697250513473921</t>
  </si>
  <si>
    <t>https://chihuahua.gob.mx/contenidos/nombran-cesar-bolado-rubio-nuevo-subsecretario-de-egresos-de-la-secretaria-de-hacienda</t>
  </si>
  <si>
    <t>https://comision.anticorrupcion.org/wp-content/uploads/2022/02/Parte-3-SESEA_ST_184_2021.pdf</t>
  </si>
  <si>
    <t>https://www.gob.mx/shcp/estructuras/juan-pablo-de-botton-falcon-291655#:~:text=Juan%20Pablo%20De%20Botton%20Falc%C3%B3n%20funge%20desde%20el%201%20de,de%20Hacienda%20y%20Cr%C3%A9dito%20P%C3%BAblico.</t>
  </si>
  <si>
    <t>https://www.eleconomista.com.mx/economia/Gabriel-Yorio-es-nombrado-subsecretario-de-Hacienda-20190729-0074.html</t>
  </si>
  <si>
    <t>https://www.gob.mx/shcp/estructuras/gabriel#:~:text=Subsecretario%20de%20Hacienda&amp;text=En%20el%20%C3%A1mbito%20internacional%2C%20desde,en%20diferentes%20regiones%20del%20mundo.</t>
  </si>
  <si>
    <t>https://www.linkedin.com/in/jos%C3%A9-arturo-lozano-enriquez-151878a2/?originalSubdomain=mx</t>
  </si>
  <si>
    <t>https://legislacion.edomex.gob.mx/sites/legislacion.edomex.gob.mx/files/files/pdf/gct/2022/abril/abr011/abr011f.pdf</t>
  </si>
  <si>
    <t>https://enfoquenoticias.com.mx/maria-del-rocio-garcia-perez-nueva-subsecretaria-de-bienestar/</t>
  </si>
  <si>
    <t>https://www.gob.mx/bienestar/estructuras/maria-del-rocio-garcia-perez#:~:text=Subsecretaria%20de%20Bienestar&amp;text=En%20su%20carrera%20profesional%2C%20ha,de%20la%20Ciudad%20de%20M%C3%A9xico.</t>
  </si>
  <si>
    <t>https://es-la.facebook.com/bienestarmx/posts/2818322261779796</t>
  </si>
  <si>
    <t>https://extranet.bienestar.gob.mx/pnt/Fracciones/XIV/2021_GUIA_DE_ARCHIVO_DOCUMENTAL.pdf</t>
  </si>
  <si>
    <t>https://www.iis.unam.mx/wp-content/uploads/2020/11/20-oct-seg-sob-alimentaria.pdf</t>
  </si>
  <si>
    <t>https://www.gob.mx/bienestar/estructuras/hugo-raul-paulin-hernandez</t>
  </si>
  <si>
    <t>https://www.eleconomista.com.mx/empresas/Quien-es-Miguel-Angel-Maciel-Torres-el-nuevo-secretario-de-Energia-20231016-0120.html</t>
  </si>
  <si>
    <t>https://www.gob.mx/sener/articulos/presidente-lopez-obrador-nombra-nuevo-subsecretario-de-hidrocarburos-356750</t>
  </si>
  <si>
    <t>https://web.facebook.com/watch/?v=809861999767571</t>
  </si>
  <si>
    <t>https://www.elfinanciero.com.mx/estados/hector-guerrero-sustituira-a-ernesto-acevedo-en-la-subsecretaria-de-industria-comercio-y-competitividad/</t>
  </si>
  <si>
    <t>https://www.lapoliticaonline.com/mexico/economia-mx/economia-romo-quiere-que-el-subsecretario-guerrero-sea-el-reemplazo-de-tatiana/</t>
  </si>
  <si>
    <t>https://swisscham.mx/2023/06/06/comida-gobierno-de-hidalgo-visita-a-abb-y-monosuisse/</t>
  </si>
  <si>
    <t>https://www.gob.mx/se</t>
  </si>
  <si>
    <t>https://www.linkedin.com/in/luz-maria-de-la-mora-133a531a0/?originalSubdomain=mx</t>
  </si>
  <si>
    <t>https://elpais.com/mexico/2022-10-14/raquel-buenrostro-nombra-a-alejandro-encinas-najera-como-subsecretario-de-comercio-exterior.html</t>
  </si>
  <si>
    <t>https://www.milenio.com/politica/gusto-culposo-beber-mezcal-victor-suarez-carrera</t>
  </si>
  <si>
    <t>https://www.gob.mx/agricultura/estructuras/victor-suarez-carrera</t>
  </si>
  <si>
    <t>https://www.infobae.com/america/mexico/2020/08/18/diputado-acuso-favoritismos-y-corrupcion-en-la-secretaria-de-comunicaciones-y-transportes/</t>
  </si>
  <si>
    <t>https://www.gob.mx/sct/prensa/jorge-nuno-lara-nuevo-subsecretario-de-infraestructura?idiom=es-MX</t>
  </si>
  <si>
    <t>https://www.gob.mx/sct/es/articulos/asume-jorge-nuno-como-secretario-de-infraestructura-comunicaciones-y-transportes-319579?idiom=es</t>
  </si>
  <si>
    <t>https://www.gob.mx/sct/articulos/toma-protesta-jesus-felipe-verdugo-lopez-como-subsecretario-de-infraestructura-de-la-dependencia</t>
  </si>
  <si>
    <t>https://www.gob.mx/sct/estructuras/jesus-felipe-verdugo-lopez</t>
  </si>
  <si>
    <t>https://www.gob.mx/sct/prensa/el-tren-interurbano-mexico-toluca-proyecto-de-vanguardia-subsecretario-de-transportes-carlos-moran-moguel</t>
  </si>
  <si>
    <t>https://www.gob.mx/sct/prensa/garantizada-la-seguridad-en-el-aeropuerto-felipe-angeles</t>
  </si>
  <si>
    <t>https://www.tyt.com.mx/nota/rogelio-jimenez-pons-nuevo-subsecretario-de-transportes-en-la-sict</t>
  </si>
  <si>
    <t>https://www.gob.mx/sct/estructuras/arq-rogelio-jimenez-pons</t>
  </si>
  <si>
    <t>https://consejoconsultivo.ift.org.mx/miembrosJalife.php#:~:text=Fue%20Subsecretaria%20de%20Comunicaciones%20de,y%20Tecnolog%C3%ADa%20de%202003%2D2006.</t>
  </si>
  <si>
    <t>https://www.itmastersmag.com/noticias-analisis/la-sct-desaparecera-subsecretaria-de-comunicaciones-y-desarrollo-tecnologico/</t>
  </si>
  <si>
    <t>https://www.gob.mx/sep/articulos/boletin-no-80-fortalece-sep-programa-aprende-en-casa-mediante-sitio-web-especializado-en-educacion-basica?idiom=es</t>
  </si>
  <si>
    <t>https://www.educacionfutura.org/cambios-en-la-sep-martha-hernandez-moreno-nueva-subsecretaria-de-educacion-basica/</t>
  </si>
  <si>
    <t>https://www.gob.mx/sep</t>
  </si>
  <si>
    <t>https://m.facebook.com/EducacionMich/posts/2625123534443618/</t>
  </si>
  <si>
    <t>https://educacionsuperior.sep.gob.mx/comunicados/subse_concheiro.html</t>
  </si>
  <si>
    <t>https://www.gob.mx/cofepris/prensa/nombra-nuevos-funcionarios-el-secretario-de-salud-jorge-alcocer-varela</t>
  </si>
  <si>
    <t>https://politica.expansion.mx/mexico/2023/09/26/hugo-lopez-gatell-renuncia-ssa#:~:text=Hugo%20L%C3%B3pez%2DGatell%2C%20subsecretario%20de,de%20la%20Ciudad%20de%20M%C3%A9xico.</t>
  </si>
  <si>
    <t>https://www.gob.mx/salud</t>
  </si>
  <si>
    <t>https://www.eleconomista.com.mx/empresas/STPS-nombra-a-Maraht-Baruch-Bolanossubsecretario-de-Empleo-y-Productividad-Laboral-20201001-0064.html</t>
  </si>
  <si>
    <t>https://www.gob.mx/stps/prensa/presidente-designa-a-quiahuitl-chavez-subsecretaria-a-cargo-de-jovenes-construyendo-el-futuro-337611?idiom=es</t>
  </si>
  <si>
    <t>https://mimexicolate.gob.mx/firman-sedatu-y-fonatur-convenio-de-coordinacion-para-planeacion-territorial-del-tren-maya/</t>
  </si>
  <si>
    <t>https://www.gob.mx/sedatu/prensa/publica-dof-estrategia-nacional-de-ordenamiento-territorial-de-la-sedatu?idiom=es-MX</t>
  </si>
  <si>
    <t>https://www.gob.mx/conavi/prensa/presidente-lopez-obrador-designa-a-edna-elena-vega-subsecretaria-de-ordenamiento-territorial-306606?idiom=es</t>
  </si>
  <si>
    <t>https://www.gob.mx/sedatu</t>
  </si>
  <si>
    <t>https://www.gob.mx/sedatu/prensa/carina-arvizu-machado-nueva-subsecretaria-de-desarrollo-urbano-y-vivienda-220402?idiom=es-MX</t>
  </si>
  <si>
    <t>https://www.gob.mx/sedatu/prensa/rinde-protesta-daniel-fajardo-ortiz-como-nuevo-subsecretario-de-desarrollo-urbano-y-vivienda</t>
  </si>
  <si>
    <t>https://creativecommons.org/2023/09/23/marina-nunez-bespalova-sera-una-oradora-principal-en-la-cumbre-mundial-cc-2023/</t>
  </si>
  <si>
    <t>https://www.sndigital.mx/mexico/63100-marina-nunez-bespalova-nueva-subsecretaria-de-desarrollo-cultural.html</t>
  </si>
  <si>
    <t>https://www.gob.mx/cultura/estructuras/marina-nunez-bespalova</t>
  </si>
  <si>
    <t>https://www.eleconomista.com.mx/empresas/Sectur-presenta-su-nueva-estructura-administrativa-con-una-subsecretaria--20200914-0103.html</t>
  </si>
  <si>
    <t>https://www.gob.mx/sectur/estructuras/mtro-humberto-hernandez-haddad#:~:text=Fue%20presidente%20de%20la%20Academia,de%202021%20a%20la%20fecha.</t>
  </si>
  <si>
    <t>https://www.gob.mx/sectur</t>
  </si>
  <si>
    <t xml:space="preserve">Viceministerio dde Salud </t>
  </si>
  <si>
    <t xml:space="preserve">Enrique Beteta Acevedo </t>
  </si>
  <si>
    <t xml:space="preserve">Viceministerio de General de Hacienda y Crédito Público 1 </t>
  </si>
  <si>
    <t>José Adán Chavarría Montenegro</t>
  </si>
  <si>
    <t>Bruno Mauricio Gallardo Palaviccine</t>
  </si>
  <si>
    <t>Viceministerio de Hacienda y Crédito Público 2</t>
  </si>
  <si>
    <t>Viceministerio de Hacienda y Crédito Público 3</t>
  </si>
  <si>
    <t>Meyling Dolmuz</t>
  </si>
  <si>
    <t>Viceministerio de Relaciones Exteriores</t>
  </si>
  <si>
    <t>Vilma Isabel Prado Munguía</t>
  </si>
  <si>
    <t xml:space="preserve">Carlos Alberto Cerda Gaitán </t>
  </si>
  <si>
    <t xml:space="preserve">FOMENTO DE LA INDUSTRIA Y COMERCIO </t>
  </si>
  <si>
    <t xml:space="preserve">Viceministerio General de Fomento de la Industria y Comercio </t>
  </si>
  <si>
    <t>Erwin Ramirez Colindres</t>
  </si>
  <si>
    <t xml:space="preserve">Viceministerio de Fomento de la Industria y Comercio </t>
  </si>
  <si>
    <t>Sofana Edith García Solís</t>
  </si>
  <si>
    <t xml:space="preserve">TRANSPORTE E INFRAESTRUCTURA </t>
  </si>
  <si>
    <t xml:space="preserve">Viceministerio de Transporte e Infraestructura </t>
  </si>
  <si>
    <t>Amaru Ramírez</t>
  </si>
  <si>
    <t>Félix Bladimir Granados Echegoyén</t>
  </si>
  <si>
    <t>Viceministerio del  Trabajo</t>
  </si>
  <si>
    <t xml:space="preserve">Enrique Espinoza </t>
  </si>
  <si>
    <t xml:space="preserve">Viceministerio de Defensa </t>
  </si>
  <si>
    <t xml:space="preserve">Oscar Rafael Guevara Ocón </t>
  </si>
  <si>
    <t>AGROPECUARIO FORESTAL</t>
  </si>
  <si>
    <t xml:space="preserve">Viceministerio Agropecuario Forestal </t>
  </si>
  <si>
    <t xml:space="preserve">Isidro Rivera </t>
  </si>
  <si>
    <t xml:space="preserve">Ivania del Carmen León Rivas </t>
  </si>
  <si>
    <t>https://es.scribd.com/document/696611033/58-cronologia-4</t>
  </si>
  <si>
    <t>https://www.swissinfo.ch/spa/ortega-nombra-nuevo-viceministro-de-hacienda-tras-sanci%C3%B3n-de-estados-unidos/47120498</t>
  </si>
  <si>
    <t>https://www.minsa.gob.ni/la-institucion/direccion-superior</t>
  </si>
  <si>
    <t>http://legislacion.asamblea.gob.ni/normaweb.nsf/b34f77cd9d23625e06257265005d21fa/d8fd63c4d8de3c710625857a005e148e?OpenDocument</t>
  </si>
  <si>
    <t>http://www.hacienda.gob.ni/Ministerio/direccion-superior/copy_of_DespachoViceMinistro</t>
  </si>
  <si>
    <t>http://www.hacienda.gob.ni/Ministerio/direccion-superior/DespachoViceMinistro</t>
  </si>
  <si>
    <t>https://nicaraguainvestiga.com/politica/139821-destituyen-meyling-dolmuz-viceministra-hacienda-nicaragua/</t>
  </si>
  <si>
    <t>http://www.hacienda.gob.ni/Ministerio/direccion-superior/DespachoViceministra</t>
  </si>
  <si>
    <t>https://www.articulo66.com/2023/02/24/ortega-remueve-a-viceministra-administrativa-de-la-cancilleria/</t>
  </si>
  <si>
    <t>https://100noticias.com.ni/politica/128549-viceministro-releaciones-exteriores-nicaragua/#:~:text=A%20trav%C3%A9s%20del%20acuerdo%20presidencial,a%20partir%20de%20este%20viernes.</t>
  </si>
  <si>
    <t>http://legislacion.asamblea.gob.ni/Normaweb.nsf/($All)/6A0CB1FBC0AE41F00625888A0074552A?OpenDocument</t>
  </si>
  <si>
    <t>http://legislacion.asamblea.gob.ni/Normaweb.nsf/($All)/2A72CA90366BB311062587F8007AE1C9?OpenDocument</t>
  </si>
  <si>
    <t>https://www.mific.gob.ni/Inicio/Acerca-de-la-Instituci%C3%B3n/Autoridades</t>
  </si>
  <si>
    <t>http://legislacion.asamblea.gob.ni/Normaweb.nsf/($All)/8582C66B290AA86B062587F8007AF974?OpenDocument</t>
  </si>
  <si>
    <t>http://www.el19digital.com/articulos/ver/titulo:104205-xlv-reunion-del-consejo-sectorial-de-ministros-de-transporte-de-centroamerica-</t>
  </si>
  <si>
    <t>https://100noticias.com.ni/nacionales/127172-ortega-nombra-nuevo-viceministro-mti/</t>
  </si>
  <si>
    <t>https://100noticias.com.ni/actualidad/83834-lider-sindicalista-denuncia-supuesta-persecucion-e/</t>
  </si>
  <si>
    <t>https://m.facebook.com/24HORASNI/posts/4340800302699694/?locale=ms_MY</t>
  </si>
  <si>
    <t>https://www.el19digital.com/articulos/ver/titulo:132562-viceministro-del-ministerio-del-trabajo-visita-empresa-kaizen-sa-en-managua</t>
  </si>
  <si>
    <t>http://www.mitrab.gob.ni/news/noticias-2022/nota-de-prensa-93-2023</t>
  </si>
  <si>
    <t>https://www.facebook.com/mitrabnicaragua.ni/</t>
  </si>
  <si>
    <t>https://100noticias.com.ni/politica/125197-destituyen-isidro-rivera-ministro-agropecuario/</t>
  </si>
  <si>
    <t>http://legislacion.asamblea.gob.ni/Normaweb.nsf/($All)/F0122364EC30CB6C062588780060D768?OpenDocument</t>
  </si>
  <si>
    <t>https://www.cgr.gob.ni/index.php/repositorio/send/143-2023/17995-cgr-rdp-1438-2023</t>
  </si>
  <si>
    <t>https://diariobarricada.com/2024/04/29/nicaragua-impulsa-industria-del-cacao-con-festivales-del-chocolate/</t>
  </si>
  <si>
    <t>PRESIDENCIA DEL CONSEJO DE MINISTROS</t>
  </si>
  <si>
    <t xml:space="preserve">Viceministerio de Gobernanza Territorial </t>
  </si>
  <si>
    <t>Raúl Molina Martínez</t>
  </si>
  <si>
    <t>Edgardo Cruzado Silverii</t>
  </si>
  <si>
    <t>Jesús Quispe Arones</t>
  </si>
  <si>
    <t>Paúl Caiguaray Pérez</t>
  </si>
  <si>
    <t>Juan Del Carmen Haro Muñoz</t>
  </si>
  <si>
    <t xml:space="preserve">DESARROLLO AGRARIO Y RIEGO  </t>
  </si>
  <si>
    <t xml:space="preserve">Viceministerio de Políticas y Supervisión del Desarrollo Agrario </t>
  </si>
  <si>
    <t>María Isabel Remy Simatovic</t>
  </si>
  <si>
    <t>Juan Rodo Altamirano Quispe </t>
  </si>
  <si>
    <t>Segundo Enrique Regalado Gamonal</t>
  </si>
  <si>
    <t xml:space="preserve">Christian Alejandtro Garay Torres </t>
  </si>
  <si>
    <t xml:space="preserve">Viceministerio Desarrollo de Agricultura Familiar e Infraestructura Agraria y Riego </t>
  </si>
  <si>
    <t>José Alberto Muro Ventura</t>
  </si>
  <si>
    <t>Christian Barrantes Bravo</t>
  </si>
  <si>
    <t>Iván Ramos Pastor</t>
  </si>
  <si>
    <t xml:space="preserve">Viceministerio de Desarrollo Estratégico de los Recursos Naturales </t>
  </si>
  <si>
    <t>Gabriel Quijandría</t>
  </si>
  <si>
    <t>Luisa Elena Guinand Quintero</t>
  </si>
  <si>
    <t>Fey Yamina Silva Vidal de Millones</t>
  </si>
  <si>
    <t>Nancy Chauca Vásquez</t>
  </si>
  <si>
    <t>Raquel Hilianova Soto Torres</t>
  </si>
  <si>
    <t xml:space="preserve">Lies Araceli Linares Santos </t>
  </si>
  <si>
    <t>Mariano Castro Sánchez-Moreno</t>
  </si>
  <si>
    <t>Elizabeth Silvestre Espinoza</t>
  </si>
  <si>
    <t>Giuliana Patricia Becerra Celis</t>
  </si>
  <si>
    <t>Edgar Martín Romero La Puente</t>
  </si>
  <si>
    <t>COMERCIO EXTERIOR Y TURISMO</t>
  </si>
  <si>
    <t>Diana Sayuri Bayona Matsuda</t>
  </si>
  <si>
    <t>Diego Llosa</t>
  </si>
  <si>
    <t xml:space="preserve">Ana Cecilia Gervasi Díaz </t>
  </si>
  <si>
    <t>Teresa Stella Mera Gómez</t>
  </si>
  <si>
    <t>Guillermo Cortés Carcelén</t>
  </si>
  <si>
    <t xml:space="preserve">Lyda García Cortez </t>
  </si>
  <si>
    <t>Julia Isabel Álvarez Novoa</t>
  </si>
  <si>
    <t>Madeleine Burns Vidaurrazaga</t>
  </si>
  <si>
    <t xml:space="preserve">Viceministerio de Patrimonio Cultural e Industrias Culturales </t>
  </si>
  <si>
    <t xml:space="preserve">Leslie Urteaga Peña </t>
  </si>
  <si>
    <t>Janie Marile Gómez Guerrero</t>
  </si>
  <si>
    <t>Haydee Victoria Rosas Chávez</t>
  </si>
  <si>
    <t xml:space="preserve">Viceministerio de Políticas para la Defensa </t>
  </si>
  <si>
    <t>Hernán Felipe Flores Ayal</t>
  </si>
  <si>
    <t>Manuel Gustavo Mesones</t>
  </si>
  <si>
    <t>Leonel Cabrera Pino</t>
  </si>
  <si>
    <t>Jorge Luis Chaparro Pinto</t>
  </si>
  <si>
    <t>César Medardo Torres Vega</t>
  </si>
  <si>
    <t xml:space="preserve">Viceministerio de Recursos para la Defensa </t>
  </si>
  <si>
    <t>Javier Ramírez Guillén</t>
  </si>
  <si>
    <t>José Manuel Boggiano Romano</t>
  </si>
  <si>
    <t>Rodolfo Acuña Namihas</t>
  </si>
  <si>
    <t>Ninoska Mosqueira Cornejo</t>
  </si>
  <si>
    <t>Herrera Orlandini Adolfo Jorge</t>
  </si>
  <si>
    <t xml:space="preserve">ECONOMÍA Y FINANZAS </t>
  </si>
  <si>
    <t>José Carlos Chávez</t>
  </si>
  <si>
    <t>Betty Armida Sotelo Bazán</t>
  </si>
  <si>
    <t>Mario Alfredo Arróspide Medina</t>
  </si>
  <si>
    <t>Brigitt Bruna Bencich Aguilar</t>
  </si>
  <si>
    <t>Álex Contreras Miranda</t>
  </si>
  <si>
    <t>Daniel Francisco Barco Rondan</t>
  </si>
  <si>
    <t xml:space="preserve">Viceministerio de Gestión Institucional </t>
  </si>
  <si>
    <t>Sandro Parodi Sifuentes</t>
  </si>
  <si>
    <t xml:space="preserve">Jesús Carlos Medina Siguas </t>
  </si>
  <si>
    <t>Fátima Soraya Altabás Kajatt</t>
  </si>
  <si>
    <t xml:space="preserve">Viceministerio de Gestión Pedagógica </t>
  </si>
  <si>
    <t>Diana Mariela Marchena Palacios </t>
  </si>
  <si>
    <t>Killa Sumac Miranda Troncos</t>
  </si>
  <si>
    <t>Walter Alberto Hernández Alcántara </t>
  </si>
  <si>
    <t>Miriam Janette Ponce Vertiz</t>
  </si>
  <si>
    <t>María Esther Cuadros Espinoza</t>
  </si>
  <si>
    <t xml:space="preserve">ENERGÍA Y MINAS </t>
  </si>
  <si>
    <t>Augusto Cauti Barrantes</t>
  </si>
  <si>
    <t>Jorge Luis Montero Cornejo</t>
  </si>
  <si>
    <t>Kensy Mayta Samaniego</t>
  </si>
  <si>
    <t>Jaime Chávez Riva Gálvez</t>
  </si>
  <si>
    <t>Henry John Luna Cordova</t>
  </si>
  <si>
    <t xml:space="preserve">Viceministerio de Electricidad </t>
  </si>
  <si>
    <t>Miguel Juan Révolo Acevedo</t>
  </si>
  <si>
    <t>José Martín Dávila Pérez</t>
  </si>
  <si>
    <t>Jaime Eulogio Luyo Kuong</t>
  </si>
  <si>
    <t>Víctor Teodoro Carlos Estrella</t>
  </si>
  <si>
    <t xml:space="preserve">Viceministerio de Hidrocarburos </t>
  </si>
  <si>
    <t>Víctor Murillo Huamán</t>
  </si>
  <si>
    <t>Antar Enrique Bisetti Solari </t>
  </si>
  <si>
    <t>Julio Walter Poquioma Shaffer</t>
  </si>
  <si>
    <t>Iris Marleni Cárdenas Pino</t>
  </si>
  <si>
    <t>Viceministerio del Despacho Viceministerial de Seguridad Pública</t>
  </si>
  <si>
    <t>Julio Corcuera</t>
  </si>
  <si>
    <t>Nicolás Zevallos</t>
  </si>
  <si>
    <t>Ernesto Fuentes Cole</t>
  </si>
  <si>
    <t>Fidel Pintado Pasapera </t>
  </si>
  <si>
    <t>Julio Diaz Zulueta</t>
  </si>
  <si>
    <t xml:space="preserve">Viceministerio del Despacho Viceministerial de Orden Interno </t>
  </si>
  <si>
    <t>Carlos Enrique León Romero</t>
  </si>
  <si>
    <t>Miguel Núñez Polar</t>
  </si>
  <si>
    <t>Juan José Santiváñez Antúnez</t>
  </si>
  <si>
    <t>Viceministerio de Justicia</t>
  </si>
  <si>
    <t>Felipe Andrés Paredes San Romá</t>
  </si>
  <si>
    <t>Jimmy Quispe De Los Santos</t>
  </si>
  <si>
    <t>Walther Javier Iberos Guevara</t>
  </si>
  <si>
    <t>Viceministerio de Derechos Humanos y Acceso a la Justicia</t>
  </si>
  <si>
    <t>Daniel Sánchez Velásquez</t>
  </si>
  <si>
    <t xml:space="preserve">Guillermo Vargas Jaramillo </t>
  </si>
  <si>
    <t>Luigino Pilotto Carreño</t>
  </si>
  <si>
    <t xml:space="preserve">MUJER Y POBLACIONES VULNERABLES </t>
  </si>
  <si>
    <t xml:space="preserve">Viceministerio de la Mujer </t>
  </si>
  <si>
    <t>Carolina Garcés</t>
  </si>
  <si>
    <t>Maria Pia Molero Mesia</t>
  </si>
  <si>
    <t xml:space="preserve">Silvia Rosario Loli Espinoza </t>
  </si>
  <si>
    <t>Elba Marcela Espinoza Rios</t>
  </si>
  <si>
    <t xml:space="preserve">Viceministerio de Poblaciones Vulnerables </t>
  </si>
  <si>
    <t>Cecilia Esther Aldave Ruiz</t>
  </si>
  <si>
    <t>Cynthia Vila</t>
  </si>
  <si>
    <t>Grecia Elena Rojas Ortiz</t>
  </si>
  <si>
    <t xml:space="preserve">Elba Espinoza Ríos </t>
  </si>
  <si>
    <t>Matilde Del Carmen Cobeña Vásquez</t>
  </si>
  <si>
    <t xml:space="preserve">DE LA PRODUCCIÓN </t>
  </si>
  <si>
    <t>Viceministerio de MYPE e Industria</t>
  </si>
  <si>
    <t>José Antonio Salardi Rodriguez</t>
  </si>
  <si>
    <t>Rosa Ana Balcázar</t>
  </si>
  <si>
    <t>Luis Mesones</t>
  </si>
  <si>
    <t>Javier Enrique Dávila Quevedo </t>
  </si>
  <si>
    <t>César Manuel Quispe Luján</t>
  </si>
  <si>
    <t>Viceministerio de Pesca y Acuicultura</t>
  </si>
  <si>
    <t>María del Carmen Abregú Báez</t>
  </si>
  <si>
    <t>Úrsula Desilú León Chempén</t>
  </si>
  <si>
    <t>Gabriel Salazar Vega</t>
  </si>
  <si>
    <t>Úrsula Desilú León Chempén</t>
  </si>
  <si>
    <t>Jaime Antonio Pomareda Montenegro</t>
  </si>
  <si>
    <t>Luis Enrique Chávez Basagoitia</t>
  </si>
  <si>
    <t>Ignacio Higueras Hare</t>
  </si>
  <si>
    <t xml:space="preserve">Viceministerio de Salud Pública </t>
  </si>
  <si>
    <t>Nancy Zerpa Tawara</t>
  </si>
  <si>
    <t>Gustavo Rosell De Almeida</t>
  </si>
  <si>
    <t>Joel Candia Briceño</t>
  </si>
  <si>
    <t>Eric Ricardo Peña Sánchez</t>
  </si>
  <si>
    <t xml:space="preserve">Viceministerio de Prestaciones y Aseguramiento en Salud </t>
  </si>
  <si>
    <t>Víctor Bocángel</t>
  </si>
  <si>
    <t>Bernardo Elvis Ostos Jara</t>
  </si>
  <si>
    <t>Augusto Magno Tarrazona</t>
  </si>
  <si>
    <t>Ciro Abel Mestas Valero</t>
  </si>
  <si>
    <t xml:space="preserve">TRABAJO Y PROMOCIÓN EMPLEO </t>
  </si>
  <si>
    <t xml:space="preserve">Viceministerio de Promoción del Empleo y Capacitación Laboral </t>
  </si>
  <si>
    <t>Javier Eduardo Palacios Gallegos </t>
  </si>
  <si>
    <t>Jeanette Noborikawa Nonogawa</t>
  </si>
  <si>
    <t>Adolfo Vizcarra Kusien</t>
  </si>
  <si>
    <t>Jesús Adalberto Baldeón Vásquez</t>
  </si>
  <si>
    <t xml:space="preserve">Viceministerio de Trabajo </t>
  </si>
  <si>
    <t xml:space="preserve">Juan Carlos Equejo Aleman </t>
  </si>
  <si>
    <t>José Luis Parodi Sifuentes</t>
  </si>
  <si>
    <t xml:space="preserve">Edilberto Sergio Jaime Ríos </t>
  </si>
  <si>
    <t xml:space="preserve">Juan Mariano Navarro Pando </t>
  </si>
  <si>
    <t>Yolanda Bertha Erazo Flores</t>
  </si>
  <si>
    <t xml:space="preserve">TRANSPORTE Y COMUNICACIONES </t>
  </si>
  <si>
    <t>Carlos Estremadoyro Mory</t>
  </si>
  <si>
    <t>Paúl Werner Caiguaray Pérez</t>
  </si>
  <si>
    <t>Luis Rivera Pérez</t>
  </si>
  <si>
    <t>Ismael Sutta Soto</t>
  </si>
  <si>
    <t xml:space="preserve">Viceministerio de Comunicaciones </t>
  </si>
  <si>
    <t>Virginia Nakagawa</t>
  </si>
  <si>
    <t xml:space="preserve">Diego Eloy Carrillo Purin </t>
  </si>
  <si>
    <t>Virgilio Tito Chura</t>
  </si>
  <si>
    <t>Patricia Cristina Carreño Ferre</t>
  </si>
  <si>
    <t>Carla Sosa Vela</t>
  </si>
  <si>
    <t>VIVIENDA, CONSTRUCCIÓN Y SANEAMIENTO</t>
  </si>
  <si>
    <t xml:space="preserve">Viceministerio de Vivienda y Urbanismo </t>
  </si>
  <si>
    <t>David Ramos López</t>
  </si>
  <si>
    <t>Elizabeth Añaños Vega</t>
  </si>
  <si>
    <t>Carmen Cecilia Lecaros Vértiz</t>
  </si>
  <si>
    <t>Hernán Jesús Navarro Franco</t>
  </si>
  <si>
    <t xml:space="preserve">Viceministerio de Construcción y Saneamiento </t>
  </si>
  <si>
    <t>Julio César Kosaka Harima</t>
  </si>
  <si>
    <t>Javier Ernesto Hernández</t>
  </si>
  <si>
    <t>Hugo Milko Ortega Polar</t>
  </si>
  <si>
    <t>Jorge Bustamante Albujar</t>
  </si>
  <si>
    <t>https://www.gob.pe/institucion/pcm/noticias/78352-viceministro-de-gobernanza-territorial-se-reunio-con-michel-forst-relator-especial-de-la-onu  https://busquedas.elperuano.pe/api/media/http://172.20.0.101/file/9GTtxqWTaq48MAdrhqxJN-/*/1871718-4.pdf/PDF</t>
  </si>
  <si>
    <t>https://gestion.pe/economia/edgardo-cruzado-silverii-sera-el-nuevo-jefe-del-gabinete-de-asesores-del-mef-nndc-noticia/</t>
  </si>
  <si>
    <t>https://elperuano.pe/noticia/139405-normas-legales-designan-a-jesus-quispe-arones-como-viceministro-de-gobernanza-territorial</t>
  </si>
  <si>
    <t>https://www.gob.pe/institucion/pcm/normas-legales/3863186-027-2023-pcm</t>
  </si>
  <si>
    <t>https://www.gob.pe/institucion/pcm/funcionarios/154442-juan-del-carmen-haro-munoz</t>
  </si>
  <si>
    <t>https://agraria.pe/noticias/congreso-aprueba-la-creacion-del-ministerio-de-desarrollo-ag-22769</t>
  </si>
  <si>
    <t>https://www.midagri.gob.pe/portal/images/pcm/rm145-2021-midagri-anexos.pdf   https://www.gob.pe/institucion/midagri/normas-legales/2092929-005-2021-midagri</t>
  </si>
  <si>
    <t>https://gestion.pe/economia/midagri-ejecutivo-designo-a-juan-altamirano-quispe-como-nuevo-viceministro-nndc-noticia/    https://www.midagri.gob.pe/portal/images/pcm/2022/inf-transf-rodo-altamirano.pdf</t>
  </si>
  <si>
    <t>https://agraria.pe/noticias/designan-a-segundo-enrique-regalado-gamonal-como-viceministr-30743</t>
  </si>
  <si>
    <t>https://www.gob.pe/rails/active_storage/blobs/redirect/eyJfcmFpbHMiOnsiZGF0YSI6MjgyODE2LCJwdXIiOiJibG9iX2lkIn19--3c7715159378b4154a81326b22201147ddaf1bdc/ORGANIGRAMA%202024.pdf</t>
  </si>
  <si>
    <t>https://agraria.pe/noticias/minagri-designa-a-jose-muro-ventura-como-nuevo-viceministro--23078</t>
  </si>
  <si>
    <t>https://www.iagua.es/noticias/ana-peru/peru-inaugura-centro-informacion-recursos-hidricos-que-potenciara-gestion-agua</t>
  </si>
  <si>
    <t>https://www.rumbominero.com/peru/noticias/raul-noblecilla-no-viceministro-gobernanza-territorial/</t>
  </si>
  <si>
    <t>https://www.gob.pe/institucion/midagri/funcionarios/81280-christian-alfredo-barrantes-bravo        https://www.gob.pe/institucion/midagri/noticias/853479-midagri-viceministro-barrantes-presento-en-roma-proyectos-de-inversion-en-el-agro-nacional</t>
  </si>
  <si>
    <t>https://www.linkedin.com/in/gabriel-quijandr%C3%ADa-29329221/details/experience/?locale=es_ES</t>
  </si>
  <si>
    <t>https://www.actualidadambiental.pe/alfredo-mamani-es-el-nuevo-viceministro/#:~:text=A%20trav%C3%A9s%20de%20la%20Resoluci%C3%B3n,25%20de%20noviembre%20de%202020.</t>
  </si>
  <si>
    <t>https://www.actualidadambiental.pe/conoce-a-las-dos-nuevas-viceministras-del-ministerio-del-ambiente/                    https://busquedas.elperuano.pe/dispositivo/NL/2134593-5</t>
  </si>
  <si>
    <t>https://busquedas.elperuano.pe/dispositivo/NL/2227324-17              https://www.actualidadambiental.pe/nancy-chauca-viceministra-desarrollo-estrategico-minam/#:~:text=El%20Ministerio%20del%20Ambiente%20(Minam,el%20pasado%2021%20de%20marzo.</t>
  </si>
  <si>
    <t>https://www.gob.pe/institucion/minam/funcionarios</t>
  </si>
  <si>
    <t>https://www.actualidadambiental.pe/lies-linares-es-la-nueva-viceministra-de-gestion-ambiental-del-minam/                      https://andina.pe/agencia/noticia-designan-a-nuevos-viceministros-el-ministerio-del-ambiente-822602.aspx</t>
  </si>
  <si>
    <t>https://busquedas.elperuano.pe/dispositivo/NL/2050839-6</t>
  </si>
  <si>
    <t>https://www.actualidadambiental.pe/conoce-a-las-dos-nuevas-viceministras-del-ministerio-del-ambiente/                                       https://busquedas.elperuano.pe/dispositivo/NL/2112104-3</t>
  </si>
  <si>
    <t>https://m.actualidadcivil.pe/norma/resolucion-suprema-010-2023-minam/07644f74-5d2f-4614-9149-20856e7d7cb4   https://www.gob.pe/institucion/minam/normas-legales/4765421-017-2023-minam</t>
  </si>
  <si>
    <t>https://busquedas.elperuano.pe/dispositivo/NL/1897755-5</t>
  </si>
  <si>
    <t>https://www.gob.pe/institucion/mincetur/noticias/311650-diego-llosa-velasquez-es-el-nuevo-viceministro-de-comercio-exterior                     https://busquedas.elperuano.pe/api/visor_html/2046687-3</t>
  </si>
  <si>
    <t>https://www.gob.pe/institucion/mincetur/noticias/589402-ana-cecilia-gervasi-diaz-es-la-nueva-viceministra-de-comercio-exterior                            https://busquedas.elperuano.pe/dispositivo/NL/2133588-3</t>
  </si>
  <si>
    <t>https://busquedas.elperuano.pe/dispositivo/NL/2138815-6</t>
  </si>
  <si>
    <t>https://www.gob.pe/institucion/mincetur/funcionarios</t>
  </si>
  <si>
    <t>https://www.gob.pe/institucion/mincetur/noticias/78085-guillermo-cortes-es-el-nuevo-viceministro-de-turismo</t>
  </si>
  <si>
    <t>https://www.gob.pe/institucion/mincetur/noticias/315797-lyda-mercedes-garcia-cortez-es-la-nueva-viceministra-de-turismo https://busquedas.elperuano.pe/dispositivo/NL/1985141-5</t>
  </si>
  <si>
    <t>https://www.expreso.info/noticias/agenda_profesional/85368_isabel_alvarez_novoa_designada_viceministra_peruana_de_turismo                        https://busquedas.elperuano.pe/dispositivo/NL/2138815-3</t>
  </si>
  <si>
    <t>https://elperuano.pe/noticia/200045-gobierno-designo-a-viceministras-de-comercio-exterior-y-de-turismo</t>
  </si>
  <si>
    <t>https://ddclalibertad.gob.pe/ministerio-de-cultura-designa-a-nueva-viceministra-de-patrimonio-cultural-e-industrias-culturales/</t>
  </si>
  <si>
    <t>https://mexicocreativo.cultura.gob.mx/leslie-urteaga/</t>
  </si>
  <si>
    <t>https://www.gob.pe/institucion/cultura/noticias/600333-ministerio-de-cultura-designa-a-arqueologa-janie-gomez-guerrero-como-nueva-viceministra-de-patrimonio-cultural-e-industrias-culturales</t>
  </si>
  <si>
    <t>https://www.gob.pe/institucion/cultura/funcionarios/101417-haydee-victoria-rosas-chavez</t>
  </si>
  <si>
    <t>https://www.gob.pe/institucion/cultura/funcionarios</t>
  </si>
  <si>
    <t>https://busquedas.elperuano.pe/api/media/http://172.20.0.101/file/FdpOtVUa4yfB_Cq8Zff1-6/*/1907448-2.pdf/PDF</t>
  </si>
  <si>
    <t>https://www.tvperu.gob.pe/noticias/nacionales/gobierno-designa-a-manuel-mesones-como-viceministro-de-defensa                                      https://busquedas.elperuano.pe/dispositivo/NL/2028149-8</t>
  </si>
  <si>
    <t>https://www.infodefensa.com/texto-diario/mostrar/3810197/leonel-cabrera-nombrado-viceministro-politicas-defensa-peru</t>
  </si>
  <si>
    <t>https://www.infodefensa.com/texto-diario/mostrar/4198202/jorge-luis-chaparro-nuevo-viceministro-politicas-defensa-peru</t>
  </si>
  <si>
    <t>https://www.radionacional.gob.pe/noticias/politica/designan-nuevo-viceministro-de-politicas-para-la-defensa-del-mindef#:~:text=Para%20dar%20paso%20a%20su,al%20frente%20del%20referido%20Viceministerio.</t>
  </si>
  <si>
    <t>https://www.gob.pe/institucion/mindef/noticias/214617-contralmirante-r-jose-manuel-boggiano-es-el-nuevo-viceministro-de-recursos-para-la-defensa</t>
  </si>
  <si>
    <t>https://busquedas.elperuano.pe/dispositivo/NL/2000729-1</t>
  </si>
  <si>
    <t>https://busquedas.elperuano.pe/dispositivo/NL/2041324-3                    https://busquedas.elperuano.pe/dispositivo/NL/2121215-5</t>
  </si>
  <si>
    <t>https://gestion.pe/peru/politica/ninoska-mosqueira-cornejo-designan-viceministra-de-recursos-para-la-defensa-ministerio-de-defensa-luis-alberto-orarola-noticia/                                                           https://busquedas.elperuano.pe/dispositivo/NL/2252713-1</t>
  </si>
  <si>
    <t>https://www.gob.pe/institucion/mindef/funcionarios</t>
  </si>
  <si>
    <t>https://www.mef.gob.pe/index.php?option=com_content&amp;view=article&amp;id=6179:ministerio-de-economia-y-finanzas-designo-a-jose-carlos-chavez-cuentas-como-nuevo-viceministro-de-hacienda&amp;catid=100&amp;Itemid=101958&amp;lang=es</t>
  </si>
  <si>
    <t>https://www.gob.pe/institucion/mef/noticias/318769-el-ministerio-de-economia-y-finanzas-designa-a-betty-armida-sotelo-bazan-como-viceministra-de-hacienda                                     https://www.iimp.org.pe/mineria-en-el-peru/gustavo-guerra-garcia-nuevo-viceministro-hacienda</t>
  </si>
  <si>
    <t>https://mef.gob.pe/es/noticias/7290-el-ministerio-de-economia-y-finanzas-designa-a-betty-sotelo-bazan-como-viceministra-de-hacienda                                                                                                    https://www.gob.pe/institucion/mef/noticias/642181-el-ministerio-de-economia-y-finanzas-designa-a-jose-armando-calderon-valenzuela-como-viceministro-de-hacienda</t>
  </si>
  <si>
    <t>https://semanaeconomica.com/que-esta-pasando/articulos/gobierno-designo-a-jose-carlos-chavez-como-viceministro-de-hacienda                  https://www.cablevisiontv.pe/economia/ministerio-de-economia-renuncia-viceministro-de-hacienda-jose-carlos-chavez-tras-rumores-de-cambios/</t>
  </si>
  <si>
    <t>https://www.gob.pe/institucion/mef/funcionarios</t>
  </si>
  <si>
    <t>https://cdn.www.gob.pe/uploads/document/file/1482341/DS389_2020EF.pdf.pdf                              https://elcomercio.pe/economia/peru/mef-mario-arrospide-fue-designado-como-nuevo-viceministro-noticia/#google_vignette</t>
  </si>
  <si>
    <t>https://www.identidad.tv/economia/2021/08/13/aceptan-renuncia-de-viceministra-de-economia-brigitt-bencich/</t>
  </si>
  <si>
    <t>https://www.infobae.com/america/peru/2022/12/10/alex-contreras-miranda-perfil-y-hoja-de-vida-del-nuevo-ministro-de-economia-y-finanzas/</t>
  </si>
  <si>
    <t>https://revistaganamas.com.pe/brigitt-bencich-presento-su-renuncia-como-presidenta-del-directorio-de-cofide/#:~:text=La%20renuncia%20de%20Bencich%20Aguilar,11%20de%20febrero%20del%202023.</t>
  </si>
  <si>
    <t>https://www.edugestores.pe/?p=24351#:~:text=Sandro%20Parodi%20Sifuentes%20es%20el%20nuevo%20viceministro%20de%20Gesti%C3%B3n%20Institucional,-26%20de%20febrero</t>
  </si>
  <si>
    <t>https://busquedas.elperuano.pe/dispositivo/NL/1981765-6</t>
  </si>
  <si>
    <t>https://www.gob.pe/institucion/regionica/normas-legales/4033927-174-2022-gore-ica-ggr</t>
  </si>
  <si>
    <t>https://www.gob.pe/institucion/minedu/funcionarios/104411-fatima-soraya-altabas-kajatt</t>
  </si>
  <si>
    <t>https://andina.pe/agencia/noticia-diana-marchena-es-designada-viceministra-gestion-pedagogica-del-minedu-799036.aspx</t>
  </si>
  <si>
    <t>https://www.gob.pe/institucion/minedu/normas-legales/1367276-011-2020-minedu                                 https://busquedas.elperuano.pe/dispositivo/NL/1983909-6</t>
  </si>
  <si>
    <t>https://elcomercio.pe/lima/sucesos/minedu-walter-hernandez-alcantara-es-el-nuevo-viceministro-de-gestion-pedagogica-nndc-noticia/                                              https://www.gob.pe/institucion/minedu/normas-legales/3864065-001-2023-minedu</t>
  </si>
  <si>
    <t xml:space="preserve">      https://www.gob.pe/institucion/minedu/normas-legales/3864065-001-2023-minedu         https://www.gob.pe/institucion/minedu/normas-legales/4611952-012-2023-minedu#:~:text=%C2%B0%20012%2D2023%2DMINEDU,-6%20de%20setiembre&amp;text=Aceptar%20la%20renuncia%20formulada%20por,gracias%20por%20los%20servicios%20prestados.</t>
  </si>
  <si>
    <t>https://www.gob.pe/institucion/minedu/funcionarios/130655-maria-esther-cuadros-espinoza</t>
  </si>
  <si>
    <t>https://www.rumbominero.com/peru/noticias/mineria/augusto-cauti-presento-su-renuncia-al-cargo-de-viceministro-de-minas/                   https://www.gob.pe/institucion/minem/noticias/28954-mem-designa-a-augusto-cauti-barrantes-como-viceministro-de-minas</t>
  </si>
  <si>
    <t>https://www.gob.pe/institucion/minem/noticias/318049-designan-a-jorge-luis-montero-cornejo-como-viceministro-de-minas                                    https://www.infobae.com/america/peru/2021/10/17/designan-como-viceministro-de-minas-a-jorge-chavez-cresta-extitular-de-defensa/#:~:text=Cabe%20destacar%20que%20el%2025,gracias%20por%20los%20servicios%20prestados.</t>
  </si>
  <si>
    <t>https://www.gob.pe/institucion/minem/noticias/587786-gobierno-designa-a-nuevos-viceministros-de-minas-e-hidrocarburos</t>
  </si>
  <si>
    <t>https://busquedas.elperuano.pe/dispositivo/NL/2252339-3                     https://www.rumbominero.com/peru/noticias/mineria/minem-viceministro-minas-despues-meses/</t>
  </si>
  <si>
    <t>https://www.gob.pe/institucion/minem/funcionarios</t>
  </si>
  <si>
    <t>https://ecomingrupo.com/gobierno-designa-a-los-nuevos-viceministros-de-hidrocarburos-y-electricidad/</t>
  </si>
  <si>
    <t>https://busquedas.elperuano.pe/api/visor_html/1986589-10</t>
  </si>
  <si>
    <t>https://busquedas.elperuano.pe/dispositivo/NL/2139275-5</t>
  </si>
  <si>
    <t>https://busquedas.elperuano.pe/dispositivo/NL/2274325-13</t>
  </si>
  <si>
    <t>https://busquedas.elperuano.pe/dispositivo/NL/1985677-3</t>
  </si>
  <si>
    <t>https://www.gob.pe/institucion/regionpiura-drem/noticias/618468-ejecutivo-designa-a-antar-enrique-bisetti-como-nuevo-viceministro-de-hidrocarburos</t>
  </si>
  <si>
    <t>https://elcomercio.pe/economia/designan-como-viceministro-de-hidrocarburos-a-julio-poquioma-shaffer-noticia/</t>
  </si>
  <si>
    <t>https://elcomercio.pe/lima/sucesos/mininter-julio-corcuera-es-designado-como-nuevo-viceministro-de-seguridad-publica-nndc-noticia/</t>
  </si>
  <si>
    <t>https://www.instagram.com/p/CPHaxrJBIYQ/</t>
  </si>
  <si>
    <t>https://actualidadpenal.pe/norma/resolucion-suprema-118-2022-in/fe4ccd1c-0b39-4af8-a676-7c09da113517</t>
  </si>
  <si>
    <t>https://busquedas.elperuano.pe/dispositivo/NL/2189582-5</t>
  </si>
  <si>
    <t>https://www.gob.pe/institucion/mininter/funcionarios</t>
  </si>
  <si>
    <t>https://www.gob.pe/institucion/mininter/noticias/15848-poder-ejecutivo-designa-a-nuevo-viceministro-de-orden-interno</t>
  </si>
  <si>
    <t>https://www.lostiempos.com/actualidad/mundo/20210808/dos-viceministros-renuncian-peru-cambios-policia</t>
  </si>
  <si>
    <t>https://busquedas.elperuano.pe/dispositivo/NL/2139275-3</t>
  </si>
  <si>
    <t>https://busquedas.elperuano.pe/dispositivo/NL/2183985-6</t>
  </si>
  <si>
    <t>https://busquedas.elperuano.pe/api/visor_html/1987946-3</t>
  </si>
  <si>
    <t>https://busquedas.elperuano.pe/dispositivo/NL/2138815-7</t>
  </si>
  <si>
    <t>https://www.gob.pe/institucion/minjus/funcionarios/95765-walther-javier-iberos-guevara</t>
  </si>
  <si>
    <t>https://busquedas.elperuano.pe/dispositivo/NL/2286441-1</t>
  </si>
  <si>
    <t>https://busquedas.elperuano.pe/dispositivo/NL/1978978-4</t>
  </si>
  <si>
    <t>https://busquedas.elperuano.pe/api/media/http://172.20.0.101/file/BZI52ZqzKhGB5eP_x-ccF7/*/2138815-9.pdf/PDF</t>
  </si>
  <si>
    <t>https://www.gob.pe/institucion/minjus/funcionarios/79331-luigino-pilotto-carreno</t>
  </si>
  <si>
    <t>https://busquedas.elperuano.pe/dispositivo/NL/1867603-3</t>
  </si>
  <si>
    <t>https://www.gob.pe/institucion/mimp/noticias/306213-mimp-maria-pia-molero-mesia-asume-el-cargo-de-viceministra-de-la-mujer#:~:text=Maria%20Pia%20Molero%20Mesia%20asume%20desde%20el%20hoy%20el%20cargo,de%20la%20violencia%20de%20g%C3%A9nero.</t>
  </si>
  <si>
    <t>https://busquedas.elperuano.pe/dispositivo/NL/2102467-3</t>
  </si>
  <si>
    <t>https://busquedas.elperuano.pe/dispositivo/NL/2253867-1</t>
  </si>
  <si>
    <t>https://www.gob.pe/institucion/mimp/funcionarios</t>
  </si>
  <si>
    <t>https://busquedas.elperuano.pe/api/media/http://172.20.0.101/file/FJ5yea38Kh69BtUITQWJlT/*/1883034-4.pdf/PDF</t>
  </si>
  <si>
    <t>https://busquedas.elperuano.pe/dispositivo/NL/1985677-6</t>
  </si>
  <si>
    <t>https://busquedas.elperuano.pe/dispositivo/NL/2102467-5</t>
  </si>
  <si>
    <t>https://www.gob.pe/institucion/mimp/noticias/895083-elba-espinoza-y-matilde-cobena-son-las-nuevas-viceministras-de-la-mujer-y-de-poblaciones-vulnerables</t>
  </si>
  <si>
    <t>https://www.gob.pe/institucion/produce/normas-legales/858163-002-2020-produce</t>
  </si>
  <si>
    <t>https://busquedas.elperuano.pe/dispositivo/NL/1992195-14</t>
  </si>
  <si>
    <t>https://elcomercio.pe/economia/produce-ejecutivo-designa-a-luis-mesones-odar-como-viceministro-de-mype-e-industria-nndc-noticia/                       https://gestion.pe/economia/ministerio-de-la-produccion-acepta-la-renuncia-de-luis-mesones-odar-como-viceministro-de-mype-e-industria-rmmn-noticia/</t>
  </si>
  <si>
    <t>https://www.gob.pe/institucion/produce/normas-legales/4342557-013-2023-produce</t>
  </si>
  <si>
    <t>https://busquedas.elperuano.pe/dispositivo/NL/1906189-3</t>
  </si>
  <si>
    <t>https://busquedas.elperuano.pe/dispositivo/NL/2020633-17</t>
  </si>
  <si>
    <t>https://www.mundoacuicola.cl/new/peru-nombran-a-nueva-viceministra-de-pesca-y-acuicultura/</t>
  </si>
  <si>
    <t>https://www.gob.pe/institucion/produce/normas-legales/5462039-004-2024-produce</t>
  </si>
  <si>
    <t>https://busquedas.elperuano.pe/dispositivo/NL/1873518-8</t>
  </si>
  <si>
    <t>https://busquedas.elperuano.pe/dispositivo/NL/2095046-1</t>
  </si>
  <si>
    <t>https://busquedas.elperuano.pe/dispositivo/NL/2274325-6</t>
  </si>
  <si>
    <t>https://busquedas.elperuano.pe/dispositivo/NL/1876253-1</t>
  </si>
  <si>
    <t>https://www.gob.pe/institucion/minsa/normas-legales/2809993-003-2022-sa</t>
  </si>
  <si>
    <t>https://www.gob.pe/institucion/minsa/normas-legales/4347404-588-2023-minsa</t>
  </si>
  <si>
    <t>https://www.gob.pe/institucion/minsa/funcionarios/115866-eric-ricardo-pena-sanchez</t>
  </si>
  <si>
    <t>https://www.gob.pe/institucion/minsa/normas-legales/1745022-006-2021-sa</t>
  </si>
  <si>
    <t>https://busquedas.elperuano.pe/dispositivo/NL/2002069-9</t>
  </si>
  <si>
    <t>https://www.gob.pe/institucion/mtpe/normas-legales/3035069-013-2022-tr</t>
  </si>
  <si>
    <t>https://www.gob.pe/institucion/minsa/funcionarios/99642-ciro-abel-mestas-valero</t>
  </si>
  <si>
    <t>https://busquedas.elperuano.pe/dispositivo/NL/1875937-4</t>
  </si>
  <si>
    <t>https://www.gob.pe/institucion/mtpe/normas-legales/2067773-020-2021-tr</t>
  </si>
  <si>
    <t>https://busquedas.elperuano.pe/dispositivo/NL/2126913-2</t>
  </si>
  <si>
    <t>https://www.gob.pe/institucion/mtpe/funcionarios/116588-jesus-adalberto-baldeon-vasquez</t>
  </si>
  <si>
    <t>https://www.gob.pe/institucion/mtpe/normas-legales/1143041-008-2020-tr</t>
  </si>
  <si>
    <t>https://www.gob.pe/institucion/mtpe/normas-legales/2069945-021-2021-tr</t>
  </si>
  <si>
    <t>https://busquedas.elperuano.pe/dispositivo/NL/2150627-2</t>
  </si>
  <si>
    <t>https://cdn.www.gob.pe/uploads/document/file/5880917/5209688-resolucion-directoral-000068-2024-mtpe_4_12-juan-navarro-pando.pdf</t>
  </si>
  <si>
    <t>https://gestion.pe/peru/gobierno-designa-a-nueva-viceministra-de-trabajo-de-quien-se-trata-mtpe-daniel-maurate-noticia/#:~:text=Lima%2C%2010%2F05%2F2024,desde%20enero%20del%20presente%20a%C3%B1o.</t>
  </si>
  <si>
    <t>https://busquedas.elperuano.pe/dispositivo/NL/1871512-39</t>
  </si>
  <si>
    <t>https://busquedas.elperuano.pe/dispositivo/NL/1985677-9</t>
  </si>
  <si>
    <t>https://www.infobae.com/america/peru/2022/09/10/viceministro-del-mtc-renuncia-luego-de-haber-sido-sentenciado-por-corrupcion/</t>
  </si>
  <si>
    <t>https://www.gob.pe/institucion/mtc/funcionarios/113494-ismael-sutta-soto</t>
  </si>
  <si>
    <t>https://busquedas.elperuano.pe/api/visor_html/1907889-2</t>
  </si>
  <si>
    <t>https://busquedas.elperuano.pe/dispositivo/NL/1980283-1#:~:text=N%C2%BA%20002%2D2021%2DMTC&amp;text=SE%20RESUELVE%3A,gracias%20por%20los%20servicios%20prestados.</t>
  </si>
  <si>
    <t>https://busquedas.elperuano.pe/dispositivo/NL/2096430-12</t>
  </si>
  <si>
    <t>https://busquedas.elperuano.pe/api/visor_html/2215923-9</t>
  </si>
  <si>
    <t>https://rpp.pe/politica/actualidad/padre-de-viceministra-de-comunicaciones-logro-ordenes-de-servicio-con-el-mtc-en-el-mismo-periodo-en-que-ella-era-funcionaria-noticia-1536893                  https://www.gob.pe/institucion/mtc/informes-publicaciones/4654883-declaracion-jurada-conforme-a-ley-n-31457-de-viceministra-de-comunicaciones-carla-paola-sosa-vela</t>
  </si>
  <si>
    <t>https://larepublica.pe/economia/2020/08/18/david-alfonso-ramos-renuncia-como-viceministro-de-vivienda-vivienda                    https://peru21.pe/economia/gobierno-designa-david-ramos-lopez-viceministro-vivienda-urbanismo-nndc-496222-noticia/</t>
  </si>
  <si>
    <t>https://estacionindustria.com/peru-gobierno-designa-a-rodolfo-santa-maria-razzeto-como-viceministro-de-vivienda-y-urbanismo/10152/#:~:text=Cabe%20indicar%20que%20el%2023,gracias%20por%20los%20servicios%20prestados.</t>
  </si>
  <si>
    <t>https://busquedas.elperuano.pe/dispositivo/NL/2111634-3</t>
  </si>
  <si>
    <t>https://www.gob.pe/institucion/vivienda/funcionarios/89009-hernan-jesus-navarro-franco</t>
  </si>
  <si>
    <t>https://busquedas.elperuano.pe/api/visor_html/1917847-12</t>
  </si>
  <si>
    <t>https://busquedas.elperuano.pe/api/visor_html/1917847-13</t>
  </si>
  <si>
    <t>https://busquedas.elperuano.pe/dispositivo/NL/2111634-1</t>
  </si>
  <si>
    <t>https://www.gob.pe/institucion/vivienda/normas-legales/4216518-012-2023-vivienda</t>
  </si>
  <si>
    <t>https://busquedas.elperuano.pe/dispositivo/NL/2284280-4</t>
  </si>
  <si>
    <t>Gobiernos</t>
  </si>
  <si>
    <t>Alberto Fernández  (10/12/2019 - 10/12/2023)</t>
  </si>
  <si>
    <t xml:space="preserve">https://www.pagina12.com.ar/235142-el-listado-completo-del-gabinete-de-alberto-fernandez									</t>
  </si>
  <si>
    <t xml:space="preserve">https://www.argentina.gob.ar/noticias/agustin-rossi-juro-como-ministro-de-defensa			</t>
  </si>
  <si>
    <t xml:space="preserve">https://www.lanacion.com.ar/politica/alberto-fernandez-designo-a-zabaleta-en-desarrollo-social-y-jorge-taiana-en-defensa-nid09082021/			</t>
  </si>
  <si>
    <t xml:space="preserve">https://www.bbc.com/mundo/noticias-america-latina-50667452						</t>
  </si>
  <si>
    <t>Sergio Massa</t>
  </si>
  <si>
    <t xml:space="preserve">https://www.lanacion.com.ar/politica/sabina-frederic-busca-giro-politica-seguridad-nid2313314/			</t>
  </si>
  <si>
    <t xml:space="preserve">https://tn.com.ar/politica/2021/09/17/anibal-fernandez-fue-nombrado-como-ministro-de-seguridad-en-reemplazo-de-sabina-frederic/			</t>
  </si>
  <si>
    <t xml:space="preserve">https://www.pagina12.com.ar/324960-carla-vizzotti-asumio-en-el-ministerio-de-salud						</t>
  </si>
  <si>
    <t xml:space="preserve">https://www.boletinoficial.gob.ar/detalleAviso/primera/223628/20191211									</t>
  </si>
  <si>
    <t xml:space="preserve">https://apnews.com/general-news-0a99e87dac9f359e3a053ad3084834a8						</t>
  </si>
  <si>
    <t xml:space="preserve">https://www.france24.com/es/20191207-argentina-el-presidente-electo-alberto-fernández-confirma-el-gabinete-con-el-que-gobernará			</t>
  </si>
  <si>
    <t xml:space="preserve">https://www.ambito.com/politica/elizabeth-gomez-alcorta/quien-es-la-titular-del-nuevo-ministerio-equidad-n5069707						</t>
  </si>
  <si>
    <t xml:space="preserve">https://www.lanacion.com.ar/politica/nicolas-trotta-nid2313457/			</t>
  </si>
  <si>
    <t xml:space="preserve">https://www.lanacion.com.ar/politica/quien-es-jaime-perczyk-el-profesor-de-educacion-fisica-que-reemplazara-a-nicolas-trotta-en-educacion-nid17092021/			</t>
  </si>
  <si>
    <t xml:space="preserve">https://www.pagina12.com.ar/235082-tristan-bauer-el-proximo-ministro-de-cultura									</t>
  </si>
  <si>
    <t xml:space="preserve">https://www.filo.news/ciencia/Roberto-Salvarezza-el-bioquimico-que-estara-al-frente-de-Ciencia-y-Tecnologia-20191205-0051.html			</t>
  </si>
  <si>
    <t xml:space="preserve">https://www.pagina12.com.ar/369164-quien-es-daniel-filmus-el-nuevo-ministro-de-ciencia-y-tecnol			</t>
  </si>
  <si>
    <t xml:space="preserve">https://www.argentina.gob.ar/noticias/claudio-moroni-es-el-nuevo-ministro-de-trabajo						</t>
  </si>
  <si>
    <t xml:space="preserve">https://www.argentina.gob.ar/noticias/el-ministerio-de-ambiente-presenta-su-gabinete									</t>
  </si>
  <si>
    <t xml:space="preserve">https://www.argentina.gob.ar/noticias/matias-lammens-juro-como-ministro-de-turismo-y-deportes									</t>
  </si>
  <si>
    <t xml:space="preserve">https://www.clarin.com/opinion/entra-ferraresi-sale-bielsa_0_u3q7A1Mu0.html			</t>
  </si>
  <si>
    <t>Otras fuentes:</t>
  </si>
  <si>
    <t>Secretario de Interior</t>
  </si>
  <si>
    <t>Secretaría de Asuntos Políticos</t>
  </si>
  <si>
    <t>Secretaría de RREE</t>
  </si>
  <si>
    <t>SEGURIDAD</t>
  </si>
  <si>
    <t>TOTAL SECRETARÍAS</t>
  </si>
  <si>
    <t>Silvina Betakis</t>
  </si>
  <si>
    <t>Bruno Ruggeri</t>
  </si>
  <si>
    <t>Avelino Zurro</t>
  </si>
  <si>
    <t>RREE, COMERCIO INTERNACIONAL  y CULTO</t>
  </si>
  <si>
    <t xml:space="preserve">Pablo Anselmo Tettamanti 			</t>
  </si>
  <si>
    <t xml:space="preserve">Rodolfo Martín Yáñez 	</t>
  </si>
  <si>
    <t xml:space="preserve">Pablo Norberto Delgado	</t>
  </si>
  <si>
    <t xml:space="preserve">Daniel Fernando Filmus	</t>
  </si>
  <si>
    <t>Guillermo Carmona</t>
  </si>
  <si>
    <t>Jorge Neme</t>
  </si>
  <si>
    <t>Cecilia Todesca</t>
  </si>
  <si>
    <t>Héctor Marcelo Cima</t>
  </si>
  <si>
    <t xml:space="preserve">Guillermo Rodolfo Olivieri 			</t>
  </si>
  <si>
    <t>Francisco Sánchez</t>
  </si>
  <si>
    <t xml:space="preserve">Sergio Aníbal Rossi 			</t>
  </si>
  <si>
    <t xml:space="preserve">José Francisco Cafiero 			</t>
  </si>
  <si>
    <t xml:space="preserve">Sandra Daniela Castro 			</t>
  </si>
  <si>
    <t xml:space="preserve">Inés Barboza Belistri 		</t>
  </si>
  <si>
    <t xml:space="preserve">Rita Tanuz	</t>
  </si>
  <si>
    <t xml:space="preserve">Raúl Enrique Rigo 			</t>
  </si>
  <si>
    <t xml:space="preserve">Roberto José Arias 		</t>
  </si>
  <si>
    <t>Secretaría de Política Tributaria / Política Económica (Milei)</t>
  </si>
  <si>
    <t>Secretaría de Municipios / Turismo, Ambiente y Deportes (Milei)</t>
  </si>
  <si>
    <t>Secretaría de Provincias / Provincias y Municipios (Milei)</t>
  </si>
  <si>
    <t xml:space="preserve">Fernando Morra 	</t>
  </si>
  <si>
    <t>Secretaría de Política Económica / Finanzas (Milei)</t>
  </si>
  <si>
    <t>Secretaría de Finanzas / Energía (Milei)</t>
  </si>
  <si>
    <t>Secretaría de Planificación del Desarrollo y Competitividad Federal / Bioeconomía (Milei)</t>
  </si>
  <si>
    <t>Secretaría de Energía / Planeamiento y Gestión para el Desarrollo Productivo de la Bioeconomía (Milei)</t>
  </si>
  <si>
    <t xml:space="preserve">Darío Martínez	</t>
  </si>
  <si>
    <t>Secretaría de Minería /Industria y Comercio (Milei)</t>
  </si>
  <si>
    <t xml:space="preserve">Alberto Hensel 	</t>
  </si>
  <si>
    <t xml:space="preserve">María Fernanda Ávila 	</t>
  </si>
  <si>
    <t>Secretaría de Asuntos Económicos y Financieros Internacionales / Minería (Milei)</t>
  </si>
  <si>
    <t xml:space="preserve">Maia Colodenco 	</t>
  </si>
  <si>
    <t>Secretaría de Comercio / Obras Públicas (Milei)</t>
  </si>
  <si>
    <t>Secretaría de Industria y Desarrollo Productivo / Desarrollo Territorial, Hábitat y Vivienda (Milei)</t>
  </si>
  <si>
    <t>Secretaría de Economía del Conocimiento / Transporte (Milei)</t>
  </si>
  <si>
    <t>Secretaría de Agricultura Ganadería y Pesca / de la Pequeña y Mediana Empresa, Emprendedores y Economía del Conocimiento  (Milei)</t>
  </si>
  <si>
    <t>Secretaría de Coordinación, Bienestar, Control y Transparencia Institucional / Coordinación Administrativa (Milei)</t>
  </si>
  <si>
    <t>Secretaría de Seguridad y Política Criminal / Seguridad (Milei)</t>
  </si>
  <si>
    <t>Secretaría de Articulación Federal de la Seguridad / Articulación Federal (Milei)</t>
  </si>
  <si>
    <t>Secretaría de Cooperación Internacional  / de Lucha contra el Narcotráfico y la Criminalidad Organizada (Milei)</t>
  </si>
  <si>
    <t xml:space="preserve">Daniel Fihman 	</t>
  </si>
  <si>
    <t xml:space="preserve">Daniel Alfredo Bruno 	</t>
  </si>
  <si>
    <t xml:space="preserve">Eduardo Alfredo Villalba 	</t>
  </si>
  <si>
    <t xml:space="preserve">Mercedes La Gioiosa	</t>
  </si>
  <si>
    <t xml:space="preserve">Gabriel Fucks 	</t>
  </si>
  <si>
    <t xml:space="preserve">Silvia Paola La Ruffa 	</t>
  </si>
  <si>
    <t xml:space="preserve">María Celeste Braga Beatove	</t>
  </si>
  <si>
    <t>Secretaría de Equidad en Salud / Gestión Administrativa (Milei)</t>
  </si>
  <si>
    <t>Secretaría de Acceso a la Salud / Acceso y Equidad en Salud (Milei)</t>
  </si>
  <si>
    <t>Secretaría de Políticas Integrales sobre drogas de la Nación Argentina</t>
  </si>
  <si>
    <t xml:space="preserve">Secretaría de Calidad en la Salud </t>
  </si>
  <si>
    <t xml:space="preserve">Victor Alberto Urbani		</t>
  </si>
  <si>
    <t xml:space="preserve">Sandra Tirado 		</t>
  </si>
  <si>
    <t xml:space="preserve">Arnaldo Darío Medina 	</t>
  </si>
  <si>
    <t xml:space="preserve">Alejandro Federico Collia 	</t>
  </si>
  <si>
    <t xml:space="preserve">Juan Martín Mena 			</t>
  </si>
  <si>
    <t xml:space="preserve">Horacio Pietragalla Corti			</t>
  </si>
  <si>
    <t xml:space="preserve">Laura Marcela Marrazzo	</t>
  </si>
  <si>
    <t>N/D</t>
  </si>
  <si>
    <t>JUSTICIA Y DDHH / JUSTICIA</t>
  </si>
  <si>
    <t>CAPITAL HUMANO (MILEI)</t>
  </si>
  <si>
    <t xml:space="preserve">Gastón Emanuel Jaques			</t>
  </si>
  <si>
    <t xml:space="preserve">Diego Giuliano 	</t>
  </si>
  <si>
    <t xml:space="preserve">Marcela Fabiana Passo 	</t>
  </si>
  <si>
    <t xml:space="preserve">Marcos César Farina 	</t>
  </si>
  <si>
    <t xml:space="preserve">Juan Guillermo Sauro 			</t>
  </si>
  <si>
    <t xml:space="preserve">Martín Gill 	</t>
  </si>
  <si>
    <t xml:space="preserve">Carlos Augusto Rodríguez 	</t>
  </si>
  <si>
    <t xml:space="preserve">Cecilia María Lavot	</t>
  </si>
  <si>
    <t xml:space="preserve">Laura Alonso			</t>
  </si>
  <si>
    <t xml:space="preserve">Eika Roffler 	</t>
  </si>
  <si>
    <t xml:space="preserve">Micaela Ferraro Medina 			</t>
  </si>
  <si>
    <t xml:space="preserve">Emilio Persico			</t>
  </si>
  <si>
    <t xml:space="preserve">Gabriel Lerner 			</t>
  </si>
  <si>
    <t xml:space="preserve">Ramona Fernanda Miño 			</t>
  </si>
  <si>
    <t xml:space="preserve">Cecilia Merchán 	</t>
  </si>
  <si>
    <t xml:space="preserve">Josefina Kelly Neila 			</t>
  </si>
  <si>
    <t xml:space="preserve">Silvina Gvirtz	</t>
  </si>
  <si>
    <t xml:space="preserve">Gabriela Diker 	</t>
  </si>
  <si>
    <t xml:space="preserve">Germán Jorge Lodola  	</t>
  </si>
  <si>
    <t xml:space="preserve">Pablo Gentelli 	</t>
  </si>
  <si>
    <t xml:space="preserve">Andrea Fabiana García 	</t>
  </si>
  <si>
    <t xml:space="preserve">Marcelo Mango	</t>
  </si>
  <si>
    <t xml:space="preserve">Oscar Alpa		</t>
  </si>
  <si>
    <t xml:space="preserve">Arturo Maximiliano Uceda 	</t>
  </si>
  <si>
    <t xml:space="preserve">Federico Prieto 	</t>
  </si>
  <si>
    <t xml:space="preserve">Valeria González 			</t>
  </si>
  <si>
    <t xml:space="preserve">María Lucrecia Cardoso 			</t>
  </si>
  <si>
    <t xml:space="preserve">Diego Hurtado 			</t>
  </si>
  <si>
    <t xml:space="preserve">Juan Pablo Paz 			</t>
  </si>
  <si>
    <t xml:space="preserve">Marcelo Bellotti			</t>
  </si>
  <si>
    <t xml:space="preserve">Leonardo Di Pietro Paolo 			</t>
  </si>
  <si>
    <t xml:space="preserve">Luis Guillermo Bulit Goñi			</t>
  </si>
  <si>
    <t xml:space="preserve">Sergio Federovisky			</t>
  </si>
  <si>
    <t xml:space="preserve">Beatríz Domingorena 	</t>
  </si>
  <si>
    <t xml:space="preserve">María Cecilia Nicolini	</t>
  </si>
  <si>
    <t xml:space="preserve">Inés Arrondo 			</t>
  </si>
  <si>
    <t xml:space="preserve">Yanina Alejandra Martínez 			</t>
  </si>
  <si>
    <t xml:space="preserve">Juan Luciano Scatolini 			</t>
  </si>
  <si>
    <t xml:space="preserve">Santiago Maggiotti	</t>
  </si>
  <si>
    <t xml:space="preserve">Víctor Hugo Cabral Cherniak	</t>
  </si>
  <si>
    <t xml:space="preserve">María Claudia Daverio 		</t>
  </si>
  <si>
    <t xml:space="preserve">Ariel Schale 		</t>
  </si>
  <si>
    <t xml:space="preserve">Guillermo Merediz		</t>
  </si>
  <si>
    <t xml:space="preserve">Paula Español 	</t>
  </si>
  <si>
    <t xml:space="preserve">Marcelo Alos 	</t>
  </si>
  <si>
    <t xml:space="preserve">Miguel Ángel Gómez 		</t>
  </si>
  <si>
    <t xml:space="preserve">https://www.boletinoficial.gob.ar/detalleAviso/primera/300012/20231206#:~:text=%2D%20Ac%C3%A9ptase%20la%20renuncia%20presentada%20por,10%20de%20diciembre%20de%202023.		</t>
  </si>
  <si>
    <t xml:space="preserve">https://servicios.infoleg.gob.ar/infolegInternet/anexos/365000-369999/369545/norma.htm		</t>
  </si>
  <si>
    <t>https://www.argentina.gob.ar/sites/default/files/informe_133_hcdn.pdf</t>
  </si>
  <si>
    <t>https://www.argentina.gob.ar/noticias/agregados-militares-extranjeros-que-finalizan-su-servicio-en-el-pais-fueron-distinguidos</t>
  </si>
  <si>
    <t xml:space="preserve">https://www.argentina.gob.ar/noticias/agregados-militares-extranjeros-que-finalizan-su-servicio-en-el-pais-fueron-distinguidos </t>
  </si>
  <si>
    <t>https://www.boletinoficial.gob.ar/detalleAviso/primera/301661/20240108#:~:text=%2D%20Desígnase%2C%20a%20partir%20del%2011,Juan%20Erardo%20BATTALEME%20MARTINEZ%20(D.N.I.</t>
  </si>
  <si>
    <t>https://www.boletinoficial.gob.ar/pdf/aviso/primera/299680/20231204</t>
  </si>
  <si>
    <t>https://www.boletinoficial.gob.ar/detalleAviso/primera/224193/20191228</t>
  </si>
  <si>
    <t>https://www.memo.com.ar/poder/raul-marino-defensa/</t>
  </si>
  <si>
    <t>https://www.boletinoficial.gob.ar/detalleAviso/primera/279613/20230113</t>
  </si>
  <si>
    <t xml:space="preserve">https://www.argentina.gob.ar/economia/sechacienda </t>
  </si>
  <si>
    <t xml:space="preserve">https://www.argentina.gob.ar/economia/politicaeconomica </t>
  </si>
  <si>
    <t xml:space="preserve">https://www.argentina.gob.ar/economia/energia </t>
  </si>
  <si>
    <t xml:space="preserve">https://www.argentina.gob.ar/bioeconomia </t>
  </si>
  <si>
    <t xml:space="preserve">https://www.argentina.gob.ar/produccion </t>
  </si>
  <si>
    <t xml:space="preserve">https://www.argentina.gob.ar/economia/industria-y-comercio </t>
  </si>
  <si>
    <t xml:space="preserve">https://www.argentina.gob.ar/economia/mineria </t>
  </si>
  <si>
    <t xml:space="preserve">https://www.argentina.gob.ar/obras-publicas </t>
  </si>
  <si>
    <t xml:space="preserve">https://www.argentina.gob.ar/habitat </t>
  </si>
  <si>
    <t xml:space="preserve">https://www.argentina.gob.ar/transporte </t>
  </si>
  <si>
    <t xml:space="preserve">https://www.argentina.gob.ar/economia/secretaria-de-la-pequena-y-mediana-empresa-emprendedores-y-economia-del-conocimiento </t>
  </si>
  <si>
    <t xml:space="preserve">Matías Tambolini </t>
  </si>
  <si>
    <t>Raúl Sebastián García de Luca</t>
  </si>
  <si>
    <t>https://www.argentina.gob.ar/seguridad/transparencia/autoridades-personal</t>
  </si>
  <si>
    <t>https://www.argentina.gob.ar/normativa/nacional/decreto-671-2023-394358/texto</t>
  </si>
  <si>
    <t>https://www.boletinoficial.gob.ar/detalleAviso/primera/300321/20231207</t>
  </si>
  <si>
    <t xml:space="preserve">https://www.argentina.gob.ar/sites/default/files/27258267783_laura_valeria_alonso_2021.pdf	</t>
  </si>
  <si>
    <t>https://www.argentina.gob.ar/normativa/nacional/decreto-419-2020-336962/texto}</t>
  </si>
  <si>
    <t xml:space="preserve">https://www.argentina.gob.ar/sites/default/files/23265325114_lorena_felisa_micaela_ferraro_medina_2021.pdf		</t>
  </si>
  <si>
    <t xml:space="preserve">https://www.argentina.gob.ar/sites/default/files/20127074438_emilio_miguel_angel_persico_2021.pdf	</t>
  </si>
  <si>
    <t xml:space="preserve">https://www.argentina.gob.ar/sites/default/files/20148728330_gabriel_lerner_2021.pdf	</t>
  </si>
  <si>
    <t xml:space="preserve">https://www.argentina.gob.ar/normativa/nacional/decreto-705-2021-355315/texto	</t>
  </si>
  <si>
    <t>https://www.argentina.gob.ar/noticias/andrea-garcia-participo-del-panel-sobre-salud-y-nutricion-escolar-en-cumbre-de-educacion-de</t>
  </si>
  <si>
    <r>
      <t xml:space="preserve">Lula da Silva </t>
    </r>
    <r>
      <rPr>
        <sz val="11"/>
        <color theme="1"/>
        <rFont val="Arial"/>
        <family val="2"/>
      </rPr>
      <t>(01/01/2023 - Presente)</t>
    </r>
  </si>
  <si>
    <r>
      <t xml:space="preserve">Jair Bolsonaro </t>
    </r>
    <r>
      <rPr>
        <sz val="11"/>
        <color rgb="FF000000"/>
        <rFont val="Arial"/>
        <family val="2"/>
      </rPr>
      <t>(01/01/2019 - 31/12/2022)</t>
    </r>
  </si>
  <si>
    <t xml:space="preserve">https://www.latercera.com/mundo/noticia/bolsonaro-designa-general-del-ejercito-nuevo-ministro-defensa/399522/#		</t>
  </si>
  <si>
    <t xml:space="preserve">https://www.europapress.es/internacional/noticia-lula-nombra-general-amaro-dos-santos-liderar-cuestionado-gabinete-seguridad-ataques-20230504150532.html	</t>
  </si>
  <si>
    <t>https://www.defensa.com/brasil/general-ejercito-fernando-azevedo-silva-nuevo-ministro-defensa}</t>
  </si>
  <si>
    <t xml:space="preserve">https://www.infodefensa.com/texto-diario/mostrar/4126837/jose-mucio-monteiro-filho-toma-posesion-como-ministro-defensa-brasil	</t>
  </si>
  <si>
    <t xml:space="preserve">https://g1.globo.com/politica/noticia/2018/11/30/bolsonaro-anuncia-almirante-bento-costa-lima-leite-como-novo-ministro-de-minas-e-energia.ghtml	</t>
  </si>
  <si>
    <t xml:space="preserve">https://www.review-energy.com/otras-fuentes/-quien-es-alexandre-silveira-el-nuevo-ministro-de-minas-y-energia-de-brasil	</t>
  </si>
  <si>
    <t xml:space="preserve">https://www.gov.br/mj/pt-br/assuntos/noticias/anderson-torres-toma-posse-como-ministro-da-justica-e-seguranca-publica-1	</t>
  </si>
  <si>
    <t xml:space="preserve">https://www.elobservador.com.uy/nota/paulo-guedes-el-ultraliberal-que-bolsonario-tiene-como-su-guru-economico-2018108164920		</t>
  </si>
  <si>
    <t xml:space="preserve">https://www.france24.com/es/minuto-a-minuto/20221209-lula-anuncia-como-ministro-de-hacienda-al-exalcalde-de-sao-paulo-fernando-haddad	</t>
  </si>
  <si>
    <t xml:space="preserve">https://www.lavanguardia.com/politica/20181107/452795257590/bolsonaro-nombra-a-lider-de-frente-agropecuaria-como-ministra-de-agricultura.html	</t>
  </si>
  <si>
    <t xml:space="preserve">https://news.agrofy.com.ar/noticia/203037/lula-nombro-carlos-favaro-como-nuevo-ministro-agricultura-brasil	</t>
  </si>
  <si>
    <t xml:space="preserve">https://www.vozdeamerica.com/a/america-latina_bolsonaro-reorganiza-gabinete-nombra-nuevo-canciller/6072752.html	</t>
  </si>
  <si>
    <t xml:space="preserve">https://www.eltiempo.com/mundo/latinoamerica/quien-es-mauro-vieira-el-ministro-de-relaciones-exteriores-de-lula-730604	</t>
  </si>
  <si>
    <t xml:space="preserve">https://www.elobservador.com.uy/nota/bolsonaro-bajo-a-eduardo-pazuello-y-cambiara-de-ministro-de-salud-por-cuarta-vez-en-un-ano-2021315203516	</t>
  </si>
  <si>
    <t xml:space="preserve">https://www.swissinfo.ch/spa/líder-de-mayor-centro-de-investigación-en-salud-de-brasil-dirigirá-ministerio/48155786	</t>
  </si>
  <si>
    <t xml:space="preserve">https://www.dw.com/es/bolsonaro-nombra-ministro-de-educación-a-otro-pastor-evangélico/a-54135283	</t>
  </si>
  <si>
    <t xml:space="preserve">https://www.europapress.es/internacional/noticia-lula-designa-exgobernador-ceara-camilo-santana-nuevo-ministro-educacion-brasil-20221220153301.html	</t>
  </si>
  <si>
    <t xml:space="preserve">https://www.panrotas.com.br/gente/movimentacao/2020/12/gilson-machado-e-o-novo-ministro-carlos-brito-assume-embratur_178506.html	</t>
  </si>
  <si>
    <t xml:space="preserve">https://www.telesurtv.net/news/renuncia-ministro-medio-ambiente-brasil-ricardo-salles--20210623-0037.html	</t>
  </si>
  <si>
    <t xml:space="preserve">https://oglobo.globo.com/politica/bolsonaro-nomeia-andre-mendonca-para-lugar-de-moro-na-justica-alexandre-ramagem-no-comando-da-pf-24397738	</t>
  </si>
  <si>
    <t xml:space="preserve">https://g1.globo.com/politica/noticia/2022/12/22/jorge-messias-e-anunciado-por-lula-como-ministro-da-agu-veja-perfil.ghtml	</t>
  </si>
  <si>
    <t xml:space="preserve">https://www.emol.com/noticias/Internacional/2018/11/20/927993/Jair-Bolsonaro-decide-mantener-a-ministro-de-Temer-en-la-Contraloria-General-de-Brasil.html		</t>
  </si>
  <si>
    <t xml:space="preserve">https://direito.usp.br/noticia/84c6301b887d-vinicius-marques-de-carvalho-e-confirmado-ministro-da-controladoria-geral-da-uniao	</t>
  </si>
  <si>
    <t xml:space="preserve">https://g1.globo.com/politica/noticia/2022/12/22/marcio-macedo-e-anunciado-por-lula-como-ministro-da-secretaria-geral-da-presidencia-da-republica-veja-perfil.ghtml	</t>
  </si>
  <si>
    <t xml:space="preserve">https://brasil.elpais.com/brasil/2021-07-27/ciro-nogueira-aceita-ida-para-a-casa-civil-e-bolsonaro-volta-as-origens-com-a-velha-politica.html	</t>
  </si>
  <si>
    <t xml:space="preserve">https://www.cnnbrasil.com.br/politica/veja-quem-e-rui-costa-novo-ministro-chefe-da-casa-civil-de-lula/	</t>
  </si>
  <si>
    <t>https://www.gazetadopovo.com.br/republica/general-ramos-novo-ministro-secretaria-governo/</t>
  </si>
  <si>
    <t xml:space="preserve">https://congressoemfoco.uol.com.br/area/governo/bolsonaro-nomeia-rogerio-marinho-ministro-de-desenvolvimento-regional/	</t>
  </si>
  <si>
    <t xml:space="preserve">https://agenciabrasil.ebc.com.br/es/politica/noticia/2018-11/bolsonaro-anuncia-nuevo-ministro-de-infraestructura	</t>
  </si>
  <si>
    <t xml:space="preserve">https://www.lavanguardia.com/internacional/20181207/453403540291/bolsonaro-nombra-ministerio-mujer-familia-pastora-evangelica.html	</t>
  </si>
  <si>
    <t xml:space="preserve">https://agenciabrasil.ebc.com.br/es/economia/noticia/2019-02/el-economista-campos-neto-asume-como-presidente-del-banco-central		</t>
  </si>
  <si>
    <t xml:space="preserve">https://www.elespanol.com/mundo/america/20181031/bolsonaro-sanchez-nombra-astronauta-ministro-ciencia/349715059_0.html	</t>
  </si>
  <si>
    <t xml:space="preserve">https://www.argusmedia.com/es/news-and-insights/latest-market-news/2403647-alckmin-sera-ministro-da-industria-e-do-comercio	</t>
  </si>
  <si>
    <t xml:space="preserve">https://exame.com/brasil/quem-e-wellington-dias-ministro-do-desenvolvimento-social-do-novo-governo-lula/	</t>
  </si>
  <si>
    <t xml:space="preserve">https://elpais.com/internacional/2022-12-13/margareth-menezes-un-icono-de-la-musica-negra-para-el-ministerio-de-cultura-de-lula.html	</t>
  </si>
  <si>
    <t xml:space="preserve">https://spanish.news.cn/20230106/cdb0da3c7658434b81d0820d7eb506c7/c.html	</t>
  </si>
  <si>
    <t xml:space="preserve">https://www.poder360.com.br/governo/silvio-almeida-sera-ministro-dos-direitos-humanos-de-lula/	</t>
  </si>
  <si>
    <t xml:space="preserve">https://www.abc.es/internacional/sonia-gujajara-primera-ministra-indigena-brasil-20230104012544-nt.html	</t>
  </si>
  <si>
    <t xml:space="preserve">https://www.swissinfo.ch/spa/la-sucesora-de-marielle-franco-será-la-ministra-de-igualdad-racial-de-lula/48155752	</t>
  </si>
  <si>
    <t xml:space="preserve">https://curtonews.com/es/global/saiba-quem-e-cida-goncalves-futura-ministra-das-mulheres/	</t>
  </si>
  <si>
    <t xml:space="preserve">https://www.gov.br/trabalho-e-emprego/pt-br/composicao/ministro-e-secretarios	</t>
  </si>
  <si>
    <t xml:space="preserve">https://g1.globo.com/politica/noticia/2022/12/22/alexandre-padilha-e-anunciado-por-lula-como-ministro-das-relacoes-institucionais-veja-perfil.ghtml	</t>
  </si>
  <si>
    <t xml:space="preserve">https://curtonews.com/es/global/conheca-esther-dweck-ministra-da-gestao-de-lula/	</t>
  </si>
  <si>
    <t xml:space="preserve">https://www.cnnbrasil.com.br/politica/lula-confirma-paulo-pimenta-como-ministro-da-secom/	</t>
  </si>
  <si>
    <t xml:space="preserve">https://periferia.com.ar/latinoamerica/brasil-lula-eligio-a-luciana-santos-como-ministra-de-ciencia-y-tecnologia/	</t>
  </si>
  <si>
    <t xml:space="preserve">https://industriaspesqueras.com/noticia-73700-seccion-Pol%EF%BF%BDtica_de_Pesca#google_vignette	</t>
  </si>
  <si>
    <t xml:space="preserve">https://curtonews.com/es/global/carlos-lupi-quem-e-o-ministro-da-previdencia-social-do-novo-governo-lula/	</t>
  </si>
  <si>
    <t xml:space="preserve">https://www.gov.br/cidades/pt-br/composicao/ministro-das-cidades	</t>
  </si>
  <si>
    <t xml:space="preserve">https://www.gov.br/mcom/pt-br/composicao/ministro	</t>
  </si>
  <si>
    <t xml:space="preserve">https://oglobo.globo.com/politica/noticia/2022/12/saiba-quem-e-o-novo-ministro-do-desenvolvimento-agrario-o-deputado-paulo-teixeira.ghtml	</t>
  </si>
  <si>
    <t xml:space="preserve">https://www.jota.info/eleicoes/quem-e-renan-filho-indicado-por-lula-para-ser-ministro-dos-transportes-29122022?non-beta=1	</t>
  </si>
  <si>
    <t>OTRAS FUENTES:</t>
  </si>
  <si>
    <t>https://www.df.cl/economia-y-politica/pais/cambio-de-gabinete-de-boric</t>
  </si>
  <si>
    <t>CHILE - MINISTRAS</t>
  </si>
  <si>
    <r>
      <t>Número, distribución porcentual y brecha de género entre Ministros y Ministras de Estado por sexo, según año. Años 1990 a 2021</t>
    </r>
    <r>
      <rPr>
        <vertAlign val="superscript"/>
        <sz val="11"/>
        <rFont val="Arial"/>
        <family val="2"/>
      </rPr>
      <t>(1)</t>
    </r>
    <r>
      <rPr>
        <sz val="11"/>
        <rFont val="Arial"/>
        <family val="2"/>
      </rPr>
      <t>.</t>
    </r>
  </si>
  <si>
    <t>Número de Ministras y Ministros</t>
  </si>
  <si>
    <t>Número de hombres</t>
  </si>
  <si>
    <t>Número de mujeres</t>
  </si>
  <si>
    <t>Distribución porcentual Ministros</t>
  </si>
  <si>
    <t>Distribución porcentual de Ministras</t>
  </si>
  <si>
    <t xml:space="preserve">https://www.pauta.cl/actualidad/2022/02/01/el-gabinete-ministerial-y-de-subsecretarios-de-boric.html </t>
  </si>
  <si>
    <t xml:space="preserve">https://www.gob.cl/noticias/cambio-gabinete-presidente-gabriel-boric-nuevos-ministros-2023/ </t>
  </si>
  <si>
    <t>Rocío Faúndez</t>
  </si>
  <si>
    <t>https://prensa.presidencia.cl/comunicado.aspx?id=170621#:~:text=Blanquita%20Honorato%20es%20designada%20Subsecretaria%20de%20la%20Ni%C3%B1ez.&amp;text=Es%20Psic%C3%B3loga%20Laboral%2DOrganizacional%20de,en%20la%20New%20York%20University.</t>
  </si>
  <si>
    <t xml:space="preserve"> https://radio.uchile.cl/2023/07/01/presidente-gabriel-boric-nombro-a-gabriela-elgueta-como-subsecretaria-de-vivienda/</t>
  </si>
  <si>
    <t>COLOMBIA - MINISTRAS</t>
  </si>
  <si>
    <t xml:space="preserve">https://www.larepublica.co/economia/angel-custodio-cabrera-se-posesiono-como-nuevo-ministro-de-trabajo-2970496		</t>
  </si>
  <si>
    <t xml:space="preserve">https://www.larepublica.co/economia/daniel-palacios-reemplazara-a-alicia-arango-olmos-como-jefe-del-ministerio-de-interior-3104792	</t>
  </si>
  <si>
    <t xml:space="preserve">https://www.mininterior.gov.co/noticias/luis-fernando-velasco-nuevo-ministro-del-interior-2/	</t>
  </si>
  <si>
    <t xml:space="preserve">https://www.aa.com.tr/es/política/presidente-de-colombia-designa-a-marta-lucía-ramírez-como-nueva-canciller/2247828	</t>
  </si>
  <si>
    <t xml:space="preserve">https://www.larepublica.co/economia/gloria-ines-ramirez-rios-fue-nueva-designada-como-la-nueva-ministra-de-trabajo-3419182	</t>
  </si>
  <si>
    <t xml:space="preserve">https://www.trt.net.tr/espanol/espana-y-america-latina/2021/02/02/diego-molano-aponte-sera-el-nuevo-ministro-de-defensa-de-colombia-1576028	</t>
  </si>
  <si>
    <t xml:space="preserve">https://cnnespanol.cnn.com/2022/07/22/petro-ivan-velasquez-ministro-defensa-colombia-orix/	</t>
  </si>
  <si>
    <t xml:space="preserve">https://www.larepublica.co/economia/jonathan-malagon-sera-el-nuevo-ministro-de-vivienda-del-presidente-ivan-duque-2749081	</t>
  </si>
  <si>
    <t xml:space="preserve">https://www.larepublica.co/economia/catalina-velasco-campuzano-sera-la-ministra-de-vivienda-durante-el-gobierno-de-petro-3419435		</t>
  </si>
  <si>
    <t xml:space="preserve">https://colombia.as.com/colombia/2021/05/04/actualidad/1620083680_403437.html	</t>
  </si>
  <si>
    <t xml:space="preserve">https://cnnespanol.cnn.com/2023/04/27/ricardo-bonilla-petro-ministerio-hacienda-colombia-orix/	</t>
  </si>
  <si>
    <t xml:space="preserve">https://eurocarne.com/noticias/codigo/45595/kw/Rodolfo+Zea+Navarro+se+convierte+en+el+nuevo+ministro+de+Agricultura+de+Colombia		</t>
  </si>
  <si>
    <t xml:space="preserve">https://www.rtvcnoticias.com/quien-es-jhenifer-mojica-nueva-ministra	</t>
  </si>
  <si>
    <t xml:space="preserve">https://pe.fashionnetwork.com/news/Colombia-nombra-a-maria-ximena-lombana-como-la-nueva-ministra-de-industria-y-comercio,1303873.html	</t>
  </si>
  <si>
    <t xml:space="preserve">https://cnnespanol.cnn.com/2022/08/09/german-umana-mendoza-ministro-comercio-industria-turismo-colombia-orix/	</t>
  </si>
  <si>
    <t xml:space="preserve">https://www.eltiempo.com/bogota/maria-victoria-angulo-nueva-ministra-de-educacion-244758		</t>
  </si>
  <si>
    <t xml:space="preserve">https://www.rtvcnoticias.com/aurora-vergara-nueva-ministra-educacion	</t>
  </si>
  <si>
    <t xml:space="preserve">https://www.elespectador.com/politica/ricardo-lozano-deja-el-ministerio-de-ambiente-y-en-su-reemplazo-llega-carlos-correa-article/	</t>
  </si>
  <si>
    <t xml:space="preserve">https://www.elespectador.com/ambiente/quien-es-susana-muhamad-la-nueva-ministra-de-ambiente-de-petro-noticias-hoy/#google_vignette	</t>
  </si>
  <si>
    <t xml:space="preserve">https://www.spglobal.com/commodityinsights/es/market-insights/latest-news/agriculture/062620-colombia-announces-diego-mesa-puyo-as-new-energy-minister		</t>
  </si>
  <si>
    <t xml:space="preserve">https://elpais.com/america-colombia/2023-07-24/petro-escoge-al-ingeniero-y-militante-de-izquierda-omar-andres-camacho-como-nuevo-ministro-de-minas-y-energia.html	</t>
  </si>
  <si>
    <t xml:space="preserve">https://www.minjusticia.gov.co/Sala-de-prensa/Paginas/presidente-duque-designa-a-wilson-ruiz-orejuela-como-nuevo-ministro-de-justicia-y-del-derecho.aspx	</t>
  </si>
  <si>
    <t xml:space="preserve">https://www.elespectador.com/judicial/quien-es-nestor-osuna-el-nuevo-ministro-de-justicia/	</t>
  </si>
  <si>
    <t xml:space="preserve">https://consultorsalud.com/fernando-ruiz-gomez-nuevo-ministro-de-salud-de-colombia/		</t>
  </si>
  <si>
    <t xml:space="preserve">https://revistahospitalaria.org/actualidad/el-medico-guillermo-alfonso-jaramillo-es-el-nuevo-ministro-de-salud/	</t>
  </si>
  <si>
    <t xml:space="preserve">https://www.elheraldo.co/colombia/presidente-posesiona-angelica-mayolo-como-nueva-ministra-de-cultura-823014	</t>
  </si>
  <si>
    <t xml:space="preserve">https://www.radionacional.co/cultura/angela-maria-orozco-fue-designada-como-ministra-de-transporte-del-gobierno-de-ivan-duque		</t>
  </si>
  <si>
    <t xml:space="preserve">https://www.portafolio.co/economia/infraestructura/william-camargo-triana-nuevo-ministro-de-transporte-gustavo-petro-569729	</t>
  </si>
  <si>
    <t xml:space="preserve">https://mintic.gov.co/portal/inicio/Sala-de-prensa/MinTIC-en-los-medios/135841:Karen-Abudinen-es-la-nueva-ministra-de-las-TIC-en-Colombia	</t>
  </si>
  <si>
    <t xml:space="preserve">https://www.semana.com/nacion/articulo/ernesto-lucena-se-posesiona-como-ministro-del-deporte/632115/	</t>
  </si>
  <si>
    <t xml:space="preserve">https://www.swissinfo.ch/spa/francia-márquez-se-posesiona-como-la-primera-ministra-de-la-igualdad-en-colombia/48633518	</t>
  </si>
  <si>
    <t xml:space="preserve"> María Camila Díaz Casas</t>
  </si>
  <si>
    <t>Carlos Alberto Chinchilla</t>
  </si>
  <si>
    <t xml:space="preserve">https://www.cancilleria.gov.co/ministerio/viceministro-relaciones-exteriores						</t>
  </si>
  <si>
    <t xml:space="preserve">https://www.linkedin.com/in/andres-uribe-736aa74/?originalSubdomain=co                                                    https://www.mintrabajo.gov.co/prensa/mintrabajo-es-noticia/2018/-/asset_publisher/nMorWd1x7tv1/content/se-posesiono-como-nuevo-viceministro-de-empleo-y-pensiones-andres-felipe-uribe-medi-1		</t>
  </si>
  <si>
    <t xml:space="preserve"> N/A</t>
  </si>
  <si>
    <t xml:space="preserve">https://www.linkedin.com/in/jairo-garc%C3%ADa-guerrero-17558a33/?originalSubdomain=co		</t>
  </si>
  <si>
    <t xml:space="preserve">https://www.linkedin.com/in/jose-luis-acero-aa439a30/?originalSubdomain=co		</t>
  </si>
  <si>
    <t xml:space="preserve">https://www.linkedin.com/in/lauravaldivieso/?locale=en_US	</t>
  </si>
  <si>
    <t xml:space="preserve">https://www.linkedin.com/in/saul-pineda-hoyos-b6583236/?originalSubdomain=co	</t>
  </si>
  <si>
    <t xml:space="preserve">https://www.linkedin.com/in/juli%C3%A1n-guerrero-orozco-28a88b133/?locale=es_ES	</t>
  </si>
  <si>
    <t xml:space="preserve">https://www.linkedin.com/in/jose-maximiliano-g%C3%B3mez-torres-37913478/?originalSubdomain=co	</t>
  </si>
  <si>
    <t xml:space="preserve">https://larazon.co/cordoba/cordobes-carlos-frasser-nuevo-secretario-general-del-ministerio-de-ambiente/	</t>
  </si>
  <si>
    <t xml:space="preserve">https://www.linkedin.com/in/sandra-sandoval-98356515/?originalSubdomain=co	</t>
  </si>
  <si>
    <t xml:space="preserve">https://www.linkedin.com/in/adrianapadillaleal/?originalSubdomain=co	</t>
  </si>
  <si>
    <t xml:space="preserve">https://www.linkedin.com/in/olga-luc%C3%ADa-ram%C3%ADrez-duarte-23729b49/?originalSubdomain=co		</t>
  </si>
  <si>
    <t xml:space="preserve">https://www.linkedin.com/in/carmen-ligia-valderrama-rojas-a1a9b7167/?originalSubdomain=co	</t>
  </si>
  <si>
    <t xml:space="preserve">https://co.linkedin.com/in/camilo-iguaran-63040326		</t>
  </si>
  <si>
    <t xml:space="preserve">https://www.riescar.org/nuevos-viceministros-que-acompanaran-la-gestion-de-la-ministra-de-ciencia-tecnologia-e-innovacion/	</t>
  </si>
  <si>
    <t>https://delfino.cr/2020/04/rector-de-la-utn-marcelo-prieto-es-el-nuevo-ministro-de-la-presidencia</t>
  </si>
  <si>
    <t xml:space="preserve">Marcelo Prieto Jiménez </t>
  </si>
  <si>
    <t>https://x.com/carlosalvq/status/1341080721889370115</t>
  </si>
  <si>
    <t>Geannina Dinarte Romero</t>
  </si>
  <si>
    <t>https://presidencia.gobiernocarlosalvarado.cr/autoridades/el-gabinete/</t>
  </si>
  <si>
    <t>https://delfino.cr/2022/04/presidente-electo-confirma-a-natalia-diaz-como-ministra-de-la-presidencia</t>
  </si>
  <si>
    <t>Natalia Díaz</t>
  </si>
  <si>
    <t>https://www.presidencia.go.cr/gabinete/ministerio-de-la-presidencia-0</t>
  </si>
  <si>
    <t>Rodolfo Solano Quiróz</t>
  </si>
  <si>
    <t>https://x.com/CRcancilleria/status/1529533895745671169</t>
  </si>
  <si>
    <t>Arnoldo André Tinoco</t>
  </si>
  <si>
    <t>Elian Villegas Valverde</t>
  </si>
  <si>
    <t>https://www.nacion.com/el-pais/politica/nogui-acosta-de-pescador-en-guanacaste-a-ministro/BYS2TMQYVNDE5JJSGGXFI576M4/story/</t>
  </si>
  <si>
    <t>Nogui Acosta Jaen</t>
  </si>
  <si>
    <t>https://www.presidencia.go.cr/gabinete/ministerio-de-hacienda-mh</t>
  </si>
  <si>
    <t>Michael Soto Rojas</t>
  </si>
  <si>
    <t>https://www.seguridadpublica.go.cr/ministerio/jerarcas.aspx</t>
  </si>
  <si>
    <t>Mario Zamora Cordero</t>
  </si>
  <si>
    <t>https://elmundo.cr/costa-rica/jorge-luis-torres-sera-el-ministro-de-seguridad-del-gobierno-de-chaves/#google_vignette</t>
  </si>
  <si>
    <t>Jorge Luis Torres</t>
  </si>
  <si>
    <t>https://delfino.cr/2023/05/chaves-confirma-a-mario-zamora-como-su-ministro-de-seguridad</t>
  </si>
  <si>
    <t>Fiorella Salazar Rojas</t>
  </si>
  <si>
    <t>Gerald Campos Valverde</t>
  </si>
  <si>
    <t>https://www.mjp.go.cr/Acerca/Jerarcas?nom=ministro-GeraldCamposValverde</t>
  </si>
  <si>
    <t>https://www.nacion.com/sucesos/judiciales/gerald-campos-pide-permiso-a-corte-plena-para/IPDORTUZT5CJFEBLGT5WXWHDYA/story/</t>
  </si>
  <si>
    <t>https://delfino.cr/2019/07/giselle-cruz-se-mantendra-como-ministra-de-educacion</t>
  </si>
  <si>
    <t>Giselle Cruz Maduro</t>
  </si>
  <si>
    <t>https://www.swissinfo.ch/spa/renuncia-ministra-de-educación-tras-polémica-prueba-a-menores-en-costa-rica/47111252</t>
  </si>
  <si>
    <t>Anna Katherina Müller Marín</t>
  </si>
  <si>
    <t>https://amprensa.com/2022/04/el-virologo-christian-marin-esta-orgulloso-del-nuevo-trabajo-de-su-mama-es-una-lider-excepcional/</t>
  </si>
  <si>
    <t>https://www.presidencia.go.cr/gabinete/ministerio-de-educacion-publica-mep#:~:text=Anna%20Katharina%20Müller%20Marín%20ostenta,Alta%20Dirección%20de%20Empresas%20Competitivas.</t>
  </si>
  <si>
    <t>Rodolfo Méndez Mata</t>
  </si>
  <si>
    <t>https://www.presidencia.go.cr/gabinete/ministro-de-obras-publicas-y-transportes-mopt</t>
  </si>
  <si>
    <t>Mauricio Batalla Otárola</t>
  </si>
  <si>
    <t>Luis Amador Jiménez</t>
  </si>
  <si>
    <t>https://www.larepublica.net/noticia/nuevo-ministro-del-mopt-dejara-cargo-en-universidad-de-canada-para-enfrentar-rezago-de-infraestructura-tica</t>
  </si>
  <si>
    <t>Victoria Hernández Mora</t>
  </si>
  <si>
    <t>Francisco Gamboa Soto</t>
  </si>
  <si>
    <t>https://www.nacion.com/el-pais/politica/decisiones-sobre-arroz-y-medicinas-vendran-en/Z6EEQY3OV5GQ3DVJRDGKUOVPMI/story/</t>
  </si>
  <si>
    <t>https://www.meic.go.cr/web/85/meic/jerarcas.php</t>
  </si>
  <si>
    <t>Luis Renato Alvarado Rivera</t>
  </si>
  <si>
    <t>Víctor Carvajal Porras</t>
  </si>
  <si>
    <t>http://www.mag.go.cr/acerca_del_mag/jerarcas.html#:~:text=El%20ministro%20de%20Agricultura%20y,Hacienda%2C%20particularmente%20en%20materia%20tributaria.</t>
  </si>
  <si>
    <t>Laura Bonilla</t>
  </si>
  <si>
    <t>https://delfino.cr/2022/09/renuncia-laura-bonilla-coto-ministra-de-agricultura-y-ganaderia</t>
  </si>
  <si>
    <t>https://crc891.com/nacionales/politica/asesor-de-chaves-pasa-del-cnp-a-ministro-de-agricultura-y-ganaderia/</t>
  </si>
  <si>
    <t>Daniel Salas Peraza</t>
  </si>
  <si>
    <t>Mary Denisse Munive</t>
  </si>
  <si>
    <t>https://www.ministeriodesalud.go.cr/index.php?option=com_content&amp;view=article&amp;id=27&amp;catid=12</t>
  </si>
  <si>
    <t>Joselyn Chacón Madrigal</t>
  </si>
  <si>
    <t>https://x.com/msaludcr/status/1524761794094505986?lang=es</t>
  </si>
  <si>
    <t>https://delfino.cr/2023/05/vicepresidenta-mary-munive-asumira-como-recargo-el-ministerio-de-salud</t>
  </si>
  <si>
    <t>https://delfino.cr/2019/10/geannina-dinarte-es-la-nueva-ministra-de-trabajo</t>
  </si>
  <si>
    <t>Geannina Dinarte</t>
  </si>
  <si>
    <t>https://www.ina.ac.cr/transparencia/Documentos%20compartidos/Card%20Jerarquia/Curriculo/CV_Silvia_Lara_Povedano.pdf</t>
  </si>
  <si>
    <t>Silvia Lara Povedano</t>
  </si>
  <si>
    <t>Sylvie Durán Salvatierra</t>
  </si>
  <si>
    <t>María del Pilar Garrido Gonzalo</t>
  </si>
  <si>
    <t>Carlos Manuel Rodríguez Echandi</t>
  </si>
  <si>
    <t>http://gda.com/detalle-de-la-noticia/?article=4151271</t>
  </si>
  <si>
    <t>Andrea Meza Murillo</t>
  </si>
  <si>
    <t>https://www.energiaestrategica.com/andrea-meza-murillo-fue-nombrada-ministra-de-ambiente-y-energia-de-costa-rica/</t>
  </si>
  <si>
    <t>Irene María Campos Gómez</t>
  </si>
  <si>
    <t>https://www.elfinancierocr.com/economia-y-politica/dyala-jimenez-renuncia-al-cargo-de-ministra-de/KA5SNV3JNZDKXNNMKN3BRKT4FI/story/</t>
  </si>
  <si>
    <t>Dyala Jiménez Rodríguez</t>
  </si>
  <si>
    <t>Andrés Valenciano Yamuni</t>
  </si>
  <si>
    <t>Paola Vega Castillo</t>
  </si>
  <si>
    <t>http://www.rialnet.org/?q=es/node/653#:~:text=Andrés%20Romero%20Rodríguez%20tomó%20posesión,el%201%20de%20febrero%202023.</t>
  </si>
  <si>
    <t>Andrés Romero Rodríguez</t>
  </si>
  <si>
    <t xml:space="preserve">Marta Eugenia Esquivel </t>
  </si>
  <si>
    <t>https://semanariouniversidad.com/pais/nueva-ministra-de-trabajo-aqui-no-se-vale-solo-atender-a-unos-sectores-y-dejar-de-lado-a-otros/#:~:text=La%20abogada%20y%20magistrada%20suplente,el%20Gobierno%20de%20Rodrigo%20Chaves.</t>
  </si>
  <si>
    <t>Nayuribe Guadamuz Rosales</t>
  </si>
  <si>
    <t>https://www.mcj.go.cr/index.php/el-ministerio/jerarcas/ministra-de-cultura-y-juventud/nayuribe-guadamuz-rosales-ministra-de-cultura</t>
  </si>
  <si>
    <t>https://www.nacion.com/viva/cultura/ella-es-nayuribe-guadamuz-la-nueva-ministra-de/J6VUWABI2BACXOYPRB6CJEGCDI/story/</t>
  </si>
  <si>
    <t>Laura Fernández Delgado</t>
  </si>
  <si>
    <t>https://www.mideplan.go.cr/ministra#:~:text=La%20Señora%20Laura%20Fernández%20Delgado,enfoque%20en%20la%20modernización%20y</t>
  </si>
  <si>
    <t>https://www.nacion.com/el-pais/politica/futura-ministra-de-planificacion-laura-fernandez/GFKGDHQTXZB25E76CNZYRVZKB4/story/</t>
  </si>
  <si>
    <t>Franz Tattenbach Capra</t>
  </si>
  <si>
    <t>https://www.caf.com/es/actualidad/noticias/2022/06/inicia-la-proteccion-del-corredor-marino-del-pacifico/</t>
  </si>
  <si>
    <t>Ángela Mata Montero</t>
  </si>
  <si>
    <t>https://www.nacion.com/el-pais/servicios/jessica-martinez-nueva-ministra-de-vivienda-se/AYGYUTV3UBAUNIWDPHVSJKYUSI/story/</t>
  </si>
  <si>
    <t>Jessica Martínez</t>
  </si>
  <si>
    <t>https://www.nacion.com/el-pais/politica/renuncian-ministra-y-viceministro-de-vivienda/TYKOWOQKUBBNTL5X2NTLMLDI2U/story/</t>
  </si>
  <si>
    <t>Manuel Tovar Rivera</t>
  </si>
  <si>
    <t>https://www.comex.go.cr/transparencia/jerarcas-y-decisiones/#:~:text=Tovar%20Rivera%2C%20es%20miembro%20del,OCDE%20(Junio%2C%202023).</t>
  </si>
  <si>
    <t>https://www.nacion.com/blogs/cronicas-de-mercados/manuel-tovar-el-futuro-ministro-de-comex-que/34YVDHAENVCHXE42RKLXDM624I/story/</t>
  </si>
  <si>
    <t>https://www.presidencia.go.cr/gabinete/ministerio-de-ciencia-innovacion-tecnologia-y-telecomunicaciones-micitt</t>
  </si>
  <si>
    <t>https://vinv.ucr.ac.cr/es/noticias/designan-paula-bogantes-zamora-como-ministra-del-micitt</t>
  </si>
  <si>
    <t>Carlos Enrique Alvarado Briceño</t>
  </si>
  <si>
    <t>https://delfino.cr/2023/02/chaves-anuncia-nuevos-jerarcas-para-el-ministerio-de-trabajo-micitt-inder-y-aya</t>
  </si>
  <si>
    <t>COSTA RICA - MINISTRAS</t>
  </si>
  <si>
    <t>https://www.puroperiodismo.com/2022/05/canciller-arnoldo-andre-promete-diplomacia-innovadora-e-inclusiva-nombra-de-vicecanciller-a-embajadora-en-alemania/</t>
  </si>
  <si>
    <t>https://www.pgr.go.cr/wp-content/uploads/2023/06/RG-130623.pdf</t>
  </si>
  <si>
    <t>https://www.mjp.go.cr/Acerca/Jerarcas?nom=viceministraPaz-ErickaMadrizChinchilla https://www.diarioextra.com/Noticia/detalle/502326/ericka-madriz-nueva-viceministra-de-paz</t>
  </si>
  <si>
    <t xml:space="preserve">https://www.linkedin.com/in/carlos-avila-arquin-executive-mba-7782993b/?originalSubdomain=cr	</t>
  </si>
  <si>
    <t xml:space="preserve">https://www.linkedin.com/in/christian-rucavado-5355b115/?originalSubdomain=cr	</t>
  </si>
  <si>
    <t xml:space="preserve">https://www.linkedin.com/in/indiana-trejos-037a06267/?originalSubdomain=cr	</t>
  </si>
  <si>
    <t xml:space="preserve">https://www.mideplan.go.cr/viceministro		</t>
  </si>
  <si>
    <t>COSTA RICA - SUBSECRETARIAS</t>
  </si>
  <si>
    <t>EL SALVADOR - MINISTRAS</t>
  </si>
  <si>
    <t>Alexandra Hill Tinoco</t>
  </si>
  <si>
    <t>https://www.transparencia.gob.sv/institutions/rree/officials/12067</t>
  </si>
  <si>
    <t>José Alejandro Zelaya</t>
  </si>
  <si>
    <t>Jerson Rogelio Posada Molina</t>
  </si>
  <si>
    <t>https://transparencia.mh.gob.sv/laip/es/Temas/Ley_de_Acceso_a_la_Informacion_Publica/Marco_Gestion_Estrategica/Directorio_de_Funcionarios_Publicos.html#AUT_22439</t>
  </si>
  <si>
    <t>https://elfaro.net/es/202010/el_salvador/24931/Nelson-Fuentes-renunció-al-Ministerio-de-Hacienda-porque-le-exigían-perseguir-a-críticos-del-Gobierno.htm</t>
  </si>
  <si>
    <t>Nelson Fuentes</t>
  </si>
  <si>
    <t>Francisco José Alabí Montoya</t>
  </si>
  <si>
    <t>https://www.transparencia.gob.sv/institutions/minsal/officials/13501</t>
  </si>
  <si>
    <t>Oscar Rolando Castro</t>
  </si>
  <si>
    <t>https://www.transparencia.gob.sv/institutions/mtps/officials/11171</t>
  </si>
  <si>
    <t>Morena Valdez</t>
  </si>
  <si>
    <t>https://www.transparencia.gob.sv/institutions/mitur/officials/12447</t>
  </si>
  <si>
    <t>Pablo Salvador Anliker Infante</t>
  </si>
  <si>
    <t>David Josué Martínez Panameño</t>
  </si>
  <si>
    <t xml:space="preserve"> Enrique José Arturo Parada Rivas</t>
  </si>
  <si>
    <t>Óscar Guardado</t>
  </si>
  <si>
    <t>https://www.prensa-latina.cu/2024/04/11/informan-renuncia-de-ministro-de-agricultura-en-el-salvador/</t>
  </si>
  <si>
    <t>María Luisa Hayem Brevé</t>
  </si>
  <si>
    <t>https://www.transparencia.gob.sv/institutions/minec/officials/11122</t>
  </si>
  <si>
    <t>https://www.linkedin.com/in/fernando-lópez-larreynaga-28441526/?original_referer=https%3A%2F%2Fwww%2Egoogle%2Ecom%2F&amp;originalSubdomain=sv</t>
  </si>
  <si>
    <t>Fernando López Larreynaga</t>
  </si>
  <si>
    <t>https://www.transparencia.gob.sv/institutions/marn/officials/19218</t>
  </si>
  <si>
    <t>Edgar Romeo Rodríguez Herrera</t>
  </si>
  <si>
    <t>https://www.transparencia.gob.sv/institutions/mop/officials/11311</t>
  </si>
  <si>
    <t>René Merino Monroy</t>
  </si>
  <si>
    <t>https://www.transparencia.gob.sv/institutions/mdn/officials/513</t>
  </si>
  <si>
    <t>Carla Hananía de Varela</t>
  </si>
  <si>
    <t>https://www.elsalvador.com/noticias/nacional/nayib-bukele-destituciones-carla-hanania-ministra-educacion/934154/2022/</t>
  </si>
  <si>
    <t>https://www.transparencia.gob.sv/institutions/mined/officials/15030</t>
  </si>
  <si>
    <t>José Mauricio Pineda</t>
  </si>
  <si>
    <t>https://www.presidencia.gob.sv/mario-duran-pone-a-disposicion-su-cargo-como-ministro-de-gobernacion-para-comenzar-su-carrera-como-aspirante-a-la-alcaldia-de-san-salvador/</t>
  </si>
  <si>
    <t>Mario Durán</t>
  </si>
  <si>
    <t>https://www.transparencia.gob.sv/institutions/proesa/officials/17592</t>
  </si>
  <si>
    <t>Juan Carlos Bidegain</t>
  </si>
  <si>
    <t>AMBIENTE Y RECURSOS NATURALES (N/A)</t>
  </si>
  <si>
    <t xml:space="preserve">Cindy Mariella Portal Salazar 	</t>
  </si>
  <si>
    <t>EL SALVADOR - SUBSECRETARIAS</t>
  </si>
  <si>
    <t>https://www.gob.mx/shcp/estructuras/rogelio-ramirez-de-la-o</t>
  </si>
  <si>
    <t>MÉXICO - MINISTRAS</t>
  </si>
  <si>
    <t>MÉXICO - SUBSECRETARIAS</t>
  </si>
  <si>
    <t>Rogelio Jiménez Pons</t>
  </si>
  <si>
    <t>NICARAGUA - MINISTRAS</t>
  </si>
  <si>
    <t xml:space="preserve">https://www.ecured.cu/Alba_Luz_Torres_Briones </t>
  </si>
  <si>
    <t>https://www.ecured.cu/Alba_Luz_Torres_Briones http://legislacion.asamblea.gob.ni/normaweb.nsf/($All)/C09E325B15242B94062588A90072408B?OpenDocument</t>
  </si>
  <si>
    <t>NICARAGUA - SUBSECRETARIAS</t>
  </si>
  <si>
    <t xml:space="preserve">https://www.midef.gob.ni/autoridades/				</t>
  </si>
  <si>
    <t>PERÚ - MINISTRAS</t>
  </si>
  <si>
    <t>PERÚ - SUBSECRETARIAS</t>
  </si>
  <si>
    <r>
      <rPr>
        <b/>
        <sz val="11"/>
        <color theme="1"/>
        <rFont val="Arial"/>
        <family val="2"/>
      </rPr>
      <t xml:space="preserve">METODOLOGÍA: </t>
    </r>
    <r>
      <rPr>
        <sz val="11"/>
        <color theme="1"/>
        <rFont val="Arial"/>
        <family val="2"/>
      </rPr>
      <t xml:space="preserve"> Se hicieron dos tablas, una por ministras y otra por subsecretarias (o sus equivalentes). Para ambas, se consideró el mayor porcentaje en el año en el poder. 
La codificación fue: 1=Mujer 0=Hombre
En el caso de Perú para el año 2024 se consideró el último cambio de gabinete que se realizó en abril del mismo año. 
Se utilizaron porcentajes con dos cifras decimales, la segunda cifra aproximada (esto para toda la base de datos). 
En el caso de que se haya eliminado la institución, o no había nadie en el cargo durante el año, se utilizó: N/A, esto no se contabilizada en la cantidad total para calcular el porcentaje, se ponía un punto (.) 
En el caso de no encontrar el dato, se utilizó: N/D. Este será destacado en amarillo, en el caso de encontrarlo en el futuro. 
Cada dato está asociado a un link, se intentó siempre buscar fuentes oficiales, sin embargo, en ciertos países, había que recurrir a redes sociales del gobierno, o medios de noticias. </t>
    </r>
  </si>
  <si>
    <t>argentina</t>
  </si>
  <si>
    <t>subse</t>
  </si>
  <si>
    <t>ministras</t>
  </si>
  <si>
    <t>total</t>
  </si>
  <si>
    <t>mujeres</t>
  </si>
  <si>
    <t>brasil</t>
  </si>
  <si>
    <t>chile</t>
  </si>
  <si>
    <t>colombia</t>
  </si>
  <si>
    <t>costa rica</t>
  </si>
  <si>
    <t>el salvador</t>
  </si>
  <si>
    <t>mexico</t>
  </si>
  <si>
    <t>nicaragua</t>
  </si>
  <si>
    <t>peru</t>
  </si>
  <si>
    <t>mini + subse</t>
  </si>
  <si>
    <t>% mujeres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</si>
</sst>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0"/>
      <name val="Arial"/>
      <family val="2"/>
    </font>
    <font>
      <b/>
      <sz val="11"/>
      <color theme="1"/>
      <name val="Calibri"/>
      <family val="2"/>
      <scheme val="minor"/>
    </font>
    <font>
      <u/>
      <sz val="11"/>
      <color theme="10"/>
      <name val="Calibri"/>
      <family val="2"/>
      <scheme val="minor"/>
    </font>
    <font>
      <b/>
      <sz val="12"/>
      <color theme="1"/>
      <name val="Calibri"/>
      <family val="2"/>
      <scheme val="minor"/>
    </font>
    <font>
      <b/>
      <sz val="11"/>
      <color theme="1"/>
      <name val="Arial"/>
      <family val="2"/>
    </font>
    <font>
      <sz val="10"/>
      <color rgb="FF000000"/>
      <name val="Arial"/>
      <family val="2"/>
    </font>
    <font>
      <b/>
      <sz val="11"/>
      <color rgb="FF000000"/>
      <name val="Arial"/>
      <family val="2"/>
    </font>
    <font>
      <b/>
      <sz val="12"/>
      <name val="Calibri"/>
      <family val="2"/>
      <scheme val="minor"/>
    </font>
    <font>
      <b/>
      <sz val="12"/>
      <color rgb="FF000000"/>
      <name val="Calibri"/>
      <family val="2"/>
      <scheme val="minor"/>
    </font>
    <font>
      <sz val="12"/>
      <name val="Calibri"/>
      <family val="2"/>
      <scheme val="minor"/>
    </font>
    <font>
      <u/>
      <sz val="11"/>
      <name val="Calibri"/>
      <family val="2"/>
      <scheme val="minor"/>
    </font>
    <font>
      <sz val="11"/>
      <color rgb="FF202122"/>
      <name val="Calibri Light"/>
      <family val="2"/>
      <scheme val="major"/>
    </font>
    <font>
      <sz val="10"/>
      <color rgb="FF26292E"/>
      <name val="Roboto"/>
    </font>
    <font>
      <b/>
      <sz val="12"/>
      <color theme="1"/>
      <name val="Arial"/>
      <family val="2"/>
    </font>
    <font>
      <sz val="11"/>
      <color theme="1"/>
      <name val="Arial"/>
      <family val="2"/>
    </font>
    <font>
      <sz val="11"/>
      <name val="Arial"/>
      <family val="2"/>
    </font>
    <font>
      <b/>
      <sz val="18"/>
      <color theme="1"/>
      <name val="Arial"/>
      <family val="2"/>
    </font>
    <font>
      <u/>
      <sz val="11"/>
      <color theme="10"/>
      <name val="Arial"/>
      <family val="2"/>
    </font>
    <font>
      <b/>
      <sz val="11"/>
      <name val="Arial"/>
      <family val="2"/>
    </font>
    <font>
      <sz val="11"/>
      <color rgb="FF000000"/>
      <name val="Arial"/>
      <family val="2"/>
    </font>
    <font>
      <sz val="18"/>
      <color theme="1"/>
      <name val="Arial"/>
      <family val="2"/>
    </font>
    <font>
      <sz val="12"/>
      <color theme="1"/>
      <name val="Arial"/>
      <family val="2"/>
    </font>
    <font>
      <b/>
      <sz val="12"/>
      <color rgb="FF000000"/>
      <name val="Arial"/>
      <family val="2"/>
    </font>
    <font>
      <sz val="12"/>
      <color rgb="FF000000"/>
      <name val="Arial"/>
      <family val="2"/>
    </font>
    <font>
      <vertAlign val="superscript"/>
      <sz val="11"/>
      <name val="Arial"/>
      <family val="2"/>
    </font>
    <font>
      <sz val="11"/>
      <color theme="4"/>
      <name val="Arial"/>
      <family val="2"/>
    </font>
    <font>
      <b/>
      <sz val="18"/>
      <name val="Arial"/>
      <family val="2"/>
    </font>
    <font>
      <sz val="8"/>
      <name val="Calibri"/>
      <family val="2"/>
      <scheme val="minor"/>
    </font>
    <font>
      <sz val="11"/>
      <color rgb="FF202122"/>
      <name val="Arial"/>
      <family val="2"/>
    </font>
  </fonts>
  <fills count="14">
    <fill>
      <patternFill patternType="none"/>
    </fill>
    <fill>
      <patternFill patternType="gray125"/>
    </fill>
    <fill>
      <patternFill patternType="solid">
        <fgColor theme="7" tint="0.399975585192419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2" tint="-9.9978637043366805E-2"/>
        <bgColor rgb="FF000000"/>
      </patternFill>
    </fill>
    <fill>
      <patternFill patternType="solid">
        <fgColor theme="8"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bgColor indexed="64"/>
      </patternFill>
    </fill>
  </fills>
  <borders count="59">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5">
    <xf numFmtId="0" fontId="0" fillId="0" borderId="0"/>
    <xf numFmtId="0" fontId="4" fillId="0" borderId="0"/>
    <xf numFmtId="0" fontId="3" fillId="0" borderId="0"/>
    <xf numFmtId="0" fontId="6" fillId="0" borderId="0" applyNumberFormat="0" applyFill="0" applyBorder="0" applyAlignment="0" applyProtection="0"/>
    <xf numFmtId="0" fontId="6" fillId="0" borderId="0" applyNumberFormat="0" applyFill="0" applyBorder="0" applyAlignment="0" applyProtection="0"/>
  </cellStyleXfs>
  <cellXfs count="494">
    <xf numFmtId="0" fontId="0" fillId="0" borderId="0" xfId="0"/>
    <xf numFmtId="0" fontId="5" fillId="0" borderId="0" xfId="0" applyFont="1"/>
    <xf numFmtId="0" fontId="6" fillId="0" borderId="0" xfId="3"/>
    <xf numFmtId="0" fontId="0" fillId="0" borderId="0" xfId="0" applyAlignment="1">
      <alignment wrapText="1"/>
    </xf>
    <xf numFmtId="0" fontId="5" fillId="0" borderId="0" xfId="0" applyFont="1" applyAlignment="1">
      <alignment wrapText="1"/>
    </xf>
    <xf numFmtId="0" fontId="6" fillId="0" borderId="0" xfId="3" applyAlignment="1">
      <alignment wrapText="1"/>
    </xf>
    <xf numFmtId="0" fontId="8" fillId="0" borderId="0" xfId="0" applyFont="1"/>
    <xf numFmtId="0" fontId="7" fillId="0" borderId="0" xfId="0" applyFont="1"/>
    <xf numFmtId="0" fontId="6" fillId="0" borderId="0" xfId="3" applyFill="1" applyBorder="1"/>
    <xf numFmtId="0" fontId="0" fillId="0" borderId="0" xfId="0" applyAlignment="1">
      <alignment vertical="center"/>
    </xf>
    <xf numFmtId="0" fontId="0" fillId="0" borderId="4" xfId="0" applyBorder="1"/>
    <xf numFmtId="0" fontId="0" fillId="0" borderId="0" xfId="0" applyAlignment="1">
      <alignment horizontal="center" vertical="center" wrapText="1"/>
    </xf>
    <xf numFmtId="0" fontId="6" fillId="0" borderId="0" xfId="3" applyAlignment="1">
      <alignment horizontal="center" vertical="center" wrapText="1"/>
    </xf>
    <xf numFmtId="0" fontId="5" fillId="0" borderId="0" xfId="0" applyFont="1" applyAlignment="1">
      <alignment horizontal="center"/>
    </xf>
    <xf numFmtId="0" fontId="0" fillId="0" borderId="0" xfId="0" applyAlignment="1">
      <alignment horizontal="right"/>
    </xf>
    <xf numFmtId="0" fontId="0" fillId="0" borderId="0" xfId="0" applyAlignment="1">
      <alignment horizontal="center"/>
    </xf>
    <xf numFmtId="0" fontId="7" fillId="0" borderId="0" xfId="0" applyFont="1" applyAlignment="1">
      <alignment vertical="center" wrapText="1"/>
    </xf>
    <xf numFmtId="0" fontId="0" fillId="0" borderId="0" xfId="0" applyAlignment="1">
      <alignment vertical="center" wrapText="1"/>
    </xf>
    <xf numFmtId="0" fontId="5" fillId="0" borderId="0" xfId="0" applyFont="1" applyAlignment="1">
      <alignment vertical="center" wrapText="1"/>
    </xf>
    <xf numFmtId="0" fontId="5" fillId="4" borderId="0" xfId="0" applyFont="1" applyFill="1"/>
    <xf numFmtId="0" fontId="0" fillId="5" borderId="4" xfId="0" applyFill="1" applyBorder="1"/>
    <xf numFmtId="0" fontId="6" fillId="0" borderId="4" xfId="3" applyBorder="1"/>
    <xf numFmtId="0" fontId="0" fillId="0" borderId="5" xfId="0" applyBorder="1"/>
    <xf numFmtId="0" fontId="6" fillId="0" borderId="4" xfId="3" applyFill="1" applyBorder="1"/>
    <xf numFmtId="0" fontId="5" fillId="0" borderId="0" xfId="0" applyFont="1" applyAlignment="1">
      <alignment horizontal="right"/>
    </xf>
    <xf numFmtId="0" fontId="6" fillId="0" borderId="0" xfId="3" applyAlignment="1">
      <alignment vertical="center" wrapText="1"/>
    </xf>
    <xf numFmtId="0" fontId="7" fillId="4" borderId="12" xfId="0" applyFont="1" applyFill="1" applyBorder="1" applyAlignment="1">
      <alignment vertical="center" wrapText="1"/>
    </xf>
    <xf numFmtId="0" fontId="7" fillId="4" borderId="13" xfId="0" applyFont="1" applyFill="1" applyBorder="1" applyAlignment="1">
      <alignment vertical="center" wrapText="1"/>
    </xf>
    <xf numFmtId="0" fontId="7" fillId="4" borderId="29" xfId="0" applyFont="1" applyFill="1" applyBorder="1" applyAlignment="1">
      <alignment vertical="center" wrapText="1"/>
    </xf>
    <xf numFmtId="0" fontId="7" fillId="4" borderId="24" xfId="0" applyFont="1" applyFill="1" applyBorder="1" applyAlignment="1">
      <alignment vertical="center" wrapText="1"/>
    </xf>
    <xf numFmtId="10" fontId="7" fillId="4" borderId="30" xfId="0" applyNumberFormat="1" applyFont="1" applyFill="1" applyBorder="1" applyAlignment="1">
      <alignment vertical="center" wrapText="1"/>
    </xf>
    <xf numFmtId="0" fontId="11" fillId="0" borderId="0" xfId="3" applyFont="1" applyFill="1" applyBorder="1" applyAlignment="1">
      <alignment vertical="center" wrapText="1"/>
    </xf>
    <xf numFmtId="10" fontId="7" fillId="0" borderId="0" xfId="0" applyNumberFormat="1" applyFont="1" applyAlignment="1">
      <alignment vertical="center" wrapText="1"/>
    </xf>
    <xf numFmtId="0" fontId="7" fillId="0" borderId="0" xfId="0" applyFont="1" applyAlignment="1">
      <alignment wrapText="1"/>
    </xf>
    <xf numFmtId="0" fontId="2" fillId="0" borderId="0" xfId="0" applyFont="1" applyAlignment="1">
      <alignment vertical="center" wrapText="1"/>
    </xf>
    <xf numFmtId="0" fontId="5" fillId="4" borderId="17" xfId="0" applyFont="1" applyFill="1" applyBorder="1" applyAlignment="1">
      <alignment vertical="center" wrapText="1"/>
    </xf>
    <xf numFmtId="0" fontId="5" fillId="4" borderId="27" xfId="0" applyFont="1" applyFill="1" applyBorder="1" applyAlignment="1">
      <alignment vertical="center" wrapText="1"/>
    </xf>
    <xf numFmtId="0" fontId="5" fillId="4" borderId="28" xfId="0" applyFont="1" applyFill="1" applyBorder="1" applyAlignment="1">
      <alignment vertical="center" wrapText="1"/>
    </xf>
    <xf numFmtId="9" fontId="7" fillId="4" borderId="31" xfId="0" applyNumberFormat="1" applyFont="1" applyFill="1" applyBorder="1" applyAlignment="1">
      <alignment vertical="center" wrapText="1"/>
    </xf>
    <xf numFmtId="0" fontId="5" fillId="0" borderId="0" xfId="0" applyFont="1" applyAlignment="1">
      <alignment horizontal="center" vertical="center"/>
    </xf>
    <xf numFmtId="0" fontId="0" fillId="0" borderId="0" xfId="0" applyAlignment="1">
      <alignment horizontal="center" wrapText="1"/>
    </xf>
    <xf numFmtId="0" fontId="6" fillId="0" borderId="0" xfId="3" applyAlignment="1">
      <alignment horizontal="center" vertical="center"/>
    </xf>
    <xf numFmtId="0" fontId="0" fillId="0" borderId="0" xfId="0" applyAlignment="1">
      <alignment horizontal="center" vertical="center"/>
    </xf>
    <xf numFmtId="0" fontId="18" fillId="0" borderId="0" xfId="0" applyFont="1"/>
    <xf numFmtId="0" fontId="19" fillId="0" borderId="0" xfId="0" applyFont="1" applyAlignment="1">
      <alignment vertical="center"/>
    </xf>
    <xf numFmtId="0" fontId="18" fillId="0" borderId="0" xfId="0" applyFont="1" applyAlignment="1">
      <alignment wrapText="1"/>
    </xf>
    <xf numFmtId="0" fontId="18" fillId="0" borderId="0" xfId="0" applyFont="1" applyAlignment="1">
      <alignment vertical="center" wrapText="1"/>
    </xf>
    <xf numFmtId="0" fontId="21" fillId="0" borderId="0" xfId="3" applyFont="1"/>
    <xf numFmtId="0" fontId="21" fillId="0" borderId="0" xfId="3" applyFont="1" applyFill="1" applyBorder="1"/>
    <xf numFmtId="0" fontId="8" fillId="0" borderId="0" xfId="0" applyFont="1" applyAlignment="1">
      <alignment vertical="center" wrapText="1"/>
    </xf>
    <xf numFmtId="0" fontId="18" fillId="0" borderId="0" xfId="0" applyFont="1" applyAlignment="1">
      <alignment horizontal="center" vertical="center" wrapText="1"/>
    </xf>
    <xf numFmtId="0" fontId="21" fillId="0" borderId="0" xfId="3" applyFont="1" applyBorder="1" applyAlignment="1">
      <alignment vertical="center" wrapText="1"/>
    </xf>
    <xf numFmtId="0" fontId="21" fillId="0" borderId="0" xfId="3" applyFont="1" applyBorder="1" applyAlignment="1">
      <alignment wrapText="1"/>
    </xf>
    <xf numFmtId="0" fontId="21" fillId="0" borderId="0" xfId="3" applyFont="1" applyBorder="1" applyAlignment="1">
      <alignment horizontal="center" vertical="center" wrapText="1"/>
    </xf>
    <xf numFmtId="0" fontId="18" fillId="0" borderId="34" xfId="0" applyFont="1" applyBorder="1"/>
    <xf numFmtId="0" fontId="18" fillId="0" borderId="3" xfId="0" applyFont="1" applyBorder="1"/>
    <xf numFmtId="0" fontId="18" fillId="0" borderId="35" xfId="0" applyFont="1" applyBorder="1"/>
    <xf numFmtId="0" fontId="18" fillId="0" borderId="5" xfId="0" applyFont="1" applyBorder="1"/>
    <xf numFmtId="0" fontId="18" fillId="0" borderId="4" xfId="0" applyFont="1" applyBorder="1"/>
    <xf numFmtId="0" fontId="18" fillId="0" borderId="36" xfId="0" applyFont="1" applyBorder="1"/>
    <xf numFmtId="0" fontId="18" fillId="0" borderId="2" xfId="0" applyFont="1" applyBorder="1"/>
    <xf numFmtId="0" fontId="18" fillId="0" borderId="37" xfId="0" applyFont="1" applyBorder="1"/>
    <xf numFmtId="0" fontId="19" fillId="0" borderId="3" xfId="0" applyFont="1" applyBorder="1" applyAlignment="1">
      <alignment vertical="center"/>
    </xf>
    <xf numFmtId="0" fontId="19" fillId="0" borderId="2" xfId="0" applyFont="1" applyBorder="1" applyAlignment="1">
      <alignment vertical="center"/>
    </xf>
    <xf numFmtId="0" fontId="18" fillId="0" borderId="4" xfId="0" applyFont="1" applyBorder="1" applyAlignment="1">
      <alignment wrapText="1"/>
    </xf>
    <xf numFmtId="0" fontId="18" fillId="0" borderId="4" xfId="0" applyFont="1" applyBorder="1" applyAlignment="1">
      <alignment vertical="center" wrapText="1"/>
    </xf>
    <xf numFmtId="0" fontId="18" fillId="0" borderId="37" xfId="0" applyFont="1" applyBorder="1" applyAlignment="1">
      <alignment vertical="center" wrapText="1"/>
    </xf>
    <xf numFmtId="0" fontId="18" fillId="0" borderId="3" xfId="0" applyFont="1" applyBorder="1" applyAlignment="1">
      <alignment horizontal="right" vertical="center" wrapText="1"/>
    </xf>
    <xf numFmtId="0" fontId="18" fillId="0" borderId="0" xfId="0" applyFont="1" applyAlignment="1">
      <alignment horizontal="right" vertical="center" wrapText="1"/>
    </xf>
    <xf numFmtId="0" fontId="18" fillId="0" borderId="2" xfId="0" applyFont="1" applyBorder="1" applyAlignment="1">
      <alignment horizontal="right" vertical="center" wrapText="1"/>
    </xf>
    <xf numFmtId="0" fontId="18" fillId="0" borderId="0" xfId="0" applyFont="1" applyAlignment="1">
      <alignment horizontal="center" wrapText="1"/>
    </xf>
    <xf numFmtId="0" fontId="21" fillId="0" borderId="0" xfId="3" applyFont="1" applyBorder="1" applyAlignment="1">
      <alignment horizontal="center" wrapText="1"/>
    </xf>
    <xf numFmtId="0" fontId="8" fillId="6" borderId="0" xfId="0" applyFont="1" applyFill="1" applyAlignment="1">
      <alignment vertical="center"/>
    </xf>
    <xf numFmtId="0" fontId="18" fillId="5" borderId="0" xfId="0" applyFont="1" applyFill="1" applyAlignment="1">
      <alignment horizontal="left" vertical="center"/>
    </xf>
    <xf numFmtId="0" fontId="20" fillId="0" borderId="0" xfId="0" applyFont="1"/>
    <xf numFmtId="0" fontId="8" fillId="0" borderId="34" xfId="0" applyFont="1" applyBorder="1"/>
    <xf numFmtId="0" fontId="21" fillId="0" borderId="5" xfId="3" applyFont="1" applyBorder="1"/>
    <xf numFmtId="0" fontId="21" fillId="0" borderId="5" xfId="3" applyFont="1" applyFill="1" applyBorder="1"/>
    <xf numFmtId="0" fontId="21" fillId="0" borderId="36" xfId="3" applyFont="1" applyBorder="1"/>
    <xf numFmtId="0" fontId="8" fillId="7" borderId="14" xfId="0" applyFont="1" applyFill="1" applyBorder="1"/>
    <xf numFmtId="0" fontId="8" fillId="7" borderId="10" xfId="0" applyFont="1" applyFill="1" applyBorder="1"/>
    <xf numFmtId="0" fontId="19" fillId="4" borderId="17" xfId="0" applyFont="1" applyFill="1" applyBorder="1" applyAlignment="1">
      <alignment vertical="center" wrapText="1"/>
    </xf>
    <xf numFmtId="0" fontId="19" fillId="4" borderId="18" xfId="0" applyFont="1" applyFill="1" applyBorder="1" applyAlignment="1">
      <alignment vertical="center" wrapText="1"/>
    </xf>
    <xf numFmtId="0" fontId="19" fillId="4" borderId="19" xfId="0" applyFont="1" applyFill="1" applyBorder="1" applyAlignment="1">
      <alignment vertical="center" wrapText="1"/>
    </xf>
    <xf numFmtId="0" fontId="19" fillId="4" borderId="9" xfId="0" applyFont="1" applyFill="1" applyBorder="1" applyAlignment="1">
      <alignment vertical="center" wrapText="1"/>
    </xf>
    <xf numFmtId="0" fontId="19" fillId="4" borderId="6" xfId="0" applyFont="1" applyFill="1" applyBorder="1" applyAlignment="1">
      <alignment vertical="center" wrapText="1"/>
    </xf>
    <xf numFmtId="0" fontId="19" fillId="4" borderId="20" xfId="0" applyFont="1" applyFill="1" applyBorder="1" applyAlignment="1">
      <alignment vertical="center" wrapText="1"/>
    </xf>
    <xf numFmtId="0" fontId="19" fillId="4" borderId="1" xfId="0" applyFont="1" applyFill="1" applyBorder="1" applyAlignment="1">
      <alignment vertical="center" wrapText="1"/>
    </xf>
    <xf numFmtId="0" fontId="19" fillId="4" borderId="0" xfId="0" applyFont="1" applyFill="1" applyAlignment="1">
      <alignment vertical="center" wrapText="1"/>
    </xf>
    <xf numFmtId="0" fontId="19" fillId="4" borderId="21" xfId="0" applyFont="1" applyFill="1" applyBorder="1" applyAlignment="1">
      <alignment vertical="center" wrapText="1"/>
    </xf>
    <xf numFmtId="0" fontId="19" fillId="4" borderId="3" xfId="3" applyFont="1" applyFill="1" applyBorder="1" applyAlignment="1">
      <alignment vertical="center" wrapText="1"/>
    </xf>
    <xf numFmtId="0" fontId="19" fillId="4" borderId="3" xfId="0" applyFont="1" applyFill="1" applyBorder="1" applyAlignment="1">
      <alignment vertical="center" wrapText="1"/>
    </xf>
    <xf numFmtId="0" fontId="19" fillId="4" borderId="22" xfId="0" applyFont="1" applyFill="1" applyBorder="1" applyAlignment="1">
      <alignment vertical="center" wrapText="1"/>
    </xf>
    <xf numFmtId="10" fontId="19" fillId="4" borderId="23" xfId="3" applyNumberFormat="1" applyFont="1" applyFill="1" applyBorder="1" applyAlignment="1">
      <alignment vertical="center" wrapText="1"/>
    </xf>
    <xf numFmtId="0" fontId="19" fillId="4" borderId="23" xfId="3" applyFont="1" applyFill="1" applyBorder="1" applyAlignment="1">
      <alignment vertical="center" wrapText="1"/>
    </xf>
    <xf numFmtId="10" fontId="19" fillId="4" borderId="23" xfId="0" applyNumberFormat="1" applyFont="1" applyFill="1" applyBorder="1" applyAlignment="1">
      <alignment vertical="center" wrapText="1"/>
    </xf>
    <xf numFmtId="10" fontId="19" fillId="4" borderId="26" xfId="0" applyNumberFormat="1" applyFont="1" applyFill="1" applyBorder="1" applyAlignment="1">
      <alignment vertical="center" wrapText="1"/>
    </xf>
    <xf numFmtId="10" fontId="19" fillId="4" borderId="6" xfId="0" applyNumberFormat="1" applyFont="1" applyFill="1" applyBorder="1" applyAlignment="1">
      <alignment vertical="center" wrapText="1"/>
    </xf>
    <xf numFmtId="0" fontId="24" fillId="0" borderId="0" xfId="0" applyFont="1" applyAlignment="1">
      <alignment vertical="center"/>
    </xf>
    <xf numFmtId="0" fontId="18" fillId="0" borderId="0" xfId="0" applyFont="1" applyAlignment="1">
      <alignment vertical="center"/>
    </xf>
    <xf numFmtId="0" fontId="8" fillId="8" borderId="0" xfId="0" applyFont="1" applyFill="1"/>
    <xf numFmtId="0" fontId="18" fillId="8" borderId="0" xfId="0" applyFont="1" applyFill="1"/>
    <xf numFmtId="0" fontId="5" fillId="8" borderId="0" xfId="0" applyFont="1" applyFill="1"/>
    <xf numFmtId="0" fontId="18" fillId="0" borderId="1" xfId="0" applyFont="1" applyBorder="1" applyAlignment="1">
      <alignment horizontal="left" vertical="center"/>
    </xf>
    <xf numFmtId="0" fontId="18" fillId="0" borderId="41" xfId="0" applyFont="1" applyBorder="1" applyAlignment="1">
      <alignment horizontal="left" vertical="center"/>
    </xf>
    <xf numFmtId="0" fontId="8" fillId="0" borderId="40" xfId="0" applyFont="1" applyBorder="1" applyAlignment="1">
      <alignment vertical="center"/>
    </xf>
    <xf numFmtId="0" fontId="8" fillId="0" borderId="1" xfId="0" applyFont="1" applyBorder="1" applyAlignment="1">
      <alignment vertical="center"/>
    </xf>
    <xf numFmtId="0" fontId="8" fillId="0" borderId="41" xfId="0" applyFont="1" applyBorder="1" applyAlignment="1">
      <alignment vertical="center"/>
    </xf>
    <xf numFmtId="0" fontId="0" fillId="8" borderId="0" xfId="0" applyFill="1"/>
    <xf numFmtId="0" fontId="17" fillId="8" borderId="0" xfId="0" applyFont="1" applyFill="1" applyAlignment="1">
      <alignment vertical="center" wrapText="1"/>
    </xf>
    <xf numFmtId="0" fontId="18" fillId="0" borderId="12" xfId="0" applyFont="1" applyBorder="1" applyAlignment="1">
      <alignment wrapText="1"/>
    </xf>
    <xf numFmtId="0" fontId="8" fillId="8" borderId="0" xfId="0" applyFont="1" applyFill="1" applyAlignment="1">
      <alignment wrapText="1"/>
    </xf>
    <xf numFmtId="0" fontId="20" fillId="0" borderId="0" xfId="0" applyFont="1" applyAlignment="1">
      <alignment vertical="center"/>
    </xf>
    <xf numFmtId="0" fontId="8" fillId="0" borderId="0" xfId="0" applyFont="1" applyAlignment="1">
      <alignment vertical="center"/>
    </xf>
    <xf numFmtId="0" fontId="24" fillId="0" borderId="0" xfId="0" applyFont="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8" fillId="8" borderId="0" xfId="0" applyFont="1" applyFill="1" applyAlignment="1">
      <alignment vertical="center" wrapText="1"/>
    </xf>
    <xf numFmtId="0" fontId="6" fillId="0" borderId="0" xfId="3" applyAlignment="1">
      <alignment vertical="center"/>
    </xf>
    <xf numFmtId="0" fontId="21" fillId="0" borderId="5" xfId="3" applyFont="1" applyBorder="1" applyAlignment="1">
      <alignment vertical="center"/>
    </xf>
    <xf numFmtId="0" fontId="18" fillId="0" borderId="4" xfId="0" applyFont="1" applyBorder="1" applyAlignment="1">
      <alignment vertical="center"/>
    </xf>
    <xf numFmtId="0" fontId="0" fillId="0" borderId="0" xfId="0" applyAlignment="1">
      <alignment horizontal="left" vertical="center"/>
    </xf>
    <xf numFmtId="0" fontId="8" fillId="8" borderId="34" xfId="0" applyFont="1" applyFill="1" applyBorder="1" applyAlignment="1">
      <alignment horizontal="right"/>
    </xf>
    <xf numFmtId="0" fontId="8" fillId="8" borderId="3" xfId="0" applyFont="1" applyFill="1" applyBorder="1" applyAlignment="1">
      <alignment horizontal="right"/>
    </xf>
    <xf numFmtId="0" fontId="8" fillId="8" borderId="35" xfId="0" applyFont="1" applyFill="1" applyBorder="1" applyAlignment="1">
      <alignment horizontal="right"/>
    </xf>
    <xf numFmtId="0" fontId="8" fillId="0" borderId="5" xfId="0" applyFont="1" applyBorder="1"/>
    <xf numFmtId="0" fontId="18" fillId="8" borderId="5" xfId="0" applyFont="1" applyFill="1" applyBorder="1"/>
    <xf numFmtId="0" fontId="18" fillId="8" borderId="4" xfId="0" applyFont="1" applyFill="1" applyBorder="1"/>
    <xf numFmtId="0" fontId="18" fillId="0" borderId="5" xfId="0" applyFont="1" applyBorder="1" applyAlignment="1">
      <alignment vertical="center"/>
    </xf>
    <xf numFmtId="0" fontId="6" fillId="0" borderId="4" xfId="3" applyFill="1" applyBorder="1" applyAlignment="1">
      <alignment vertical="center"/>
    </xf>
    <xf numFmtId="0" fontId="8" fillId="0" borderId="5" xfId="0" applyFont="1" applyBorder="1" applyAlignment="1">
      <alignment horizontal="left" vertical="center"/>
    </xf>
    <xf numFmtId="0" fontId="8" fillId="0" borderId="0" xfId="0" applyFont="1" applyAlignment="1">
      <alignment horizontal="right" vertical="center"/>
    </xf>
    <xf numFmtId="0" fontId="6" fillId="0" borderId="4" xfId="3" applyBorder="1" applyAlignment="1">
      <alignment horizontal="left" vertical="center"/>
    </xf>
    <xf numFmtId="0" fontId="6" fillId="0" borderId="4" xfId="3" applyBorder="1" applyAlignment="1">
      <alignment vertical="center"/>
    </xf>
    <xf numFmtId="0" fontId="18" fillId="0" borderId="5" xfId="0" applyFont="1" applyBorder="1" applyAlignment="1">
      <alignment vertical="center" wrapText="1"/>
    </xf>
    <xf numFmtId="0" fontId="8" fillId="8" borderId="5" xfId="0" applyFont="1" applyFill="1" applyBorder="1"/>
    <xf numFmtId="0" fontId="8" fillId="8" borderId="34" xfId="0" applyFont="1" applyFill="1" applyBorder="1"/>
    <xf numFmtId="0" fontId="5" fillId="8" borderId="34" xfId="0" applyFont="1" applyFill="1" applyBorder="1"/>
    <xf numFmtId="0" fontId="0" fillId="8" borderId="5" xfId="0" applyFill="1" applyBorder="1"/>
    <xf numFmtId="0" fontId="0" fillId="8" borderId="4" xfId="0" applyFill="1" applyBorder="1"/>
    <xf numFmtId="0" fontId="5" fillId="0" borderId="5" xfId="0" applyFont="1" applyBorder="1"/>
    <xf numFmtId="0" fontId="0" fillId="0" borderId="37" xfId="0" applyBorder="1"/>
    <xf numFmtId="0" fontId="8" fillId="0" borderId="5" xfId="0" applyFont="1" applyBorder="1" applyAlignment="1">
      <alignment vertical="center"/>
    </xf>
    <xf numFmtId="0" fontId="0" fillId="0" borderId="5" xfId="0" applyBorder="1" applyAlignment="1">
      <alignment vertical="center"/>
    </xf>
    <xf numFmtId="0" fontId="6" fillId="0" borderId="4" xfId="3" applyBorder="1" applyAlignment="1">
      <alignment horizontal="left"/>
    </xf>
    <xf numFmtId="0" fontId="18" fillId="0" borderId="4" xfId="0" applyFont="1" applyBorder="1" applyAlignment="1">
      <alignment horizontal="right"/>
    </xf>
    <xf numFmtId="0" fontId="0" fillId="8" borderId="4" xfId="0" applyFill="1" applyBorder="1" applyAlignment="1">
      <alignment horizontal="right"/>
    </xf>
    <xf numFmtId="0" fontId="18" fillId="0" borderId="5" xfId="0" applyFont="1" applyBorder="1" applyAlignment="1">
      <alignment horizontal="left" vertical="center"/>
    </xf>
    <xf numFmtId="0" fontId="18" fillId="0" borderId="0" xfId="0" applyFont="1" applyAlignment="1">
      <alignment horizontal="right" vertical="center"/>
    </xf>
    <xf numFmtId="0" fontId="18" fillId="0" borderId="5" xfId="0" applyFont="1" applyBorder="1" applyAlignment="1">
      <alignment horizontal="left"/>
    </xf>
    <xf numFmtId="0" fontId="6" fillId="0" borderId="4" xfId="3" applyBorder="1" applyAlignment="1">
      <alignment wrapText="1"/>
    </xf>
    <xf numFmtId="0" fontId="0" fillId="0" borderId="4" xfId="0" applyBorder="1" applyAlignment="1">
      <alignment horizontal="right"/>
    </xf>
    <xf numFmtId="0" fontId="8" fillId="0" borderId="3" xfId="0" applyFont="1" applyBorder="1"/>
    <xf numFmtId="0" fontId="8" fillId="0" borderId="35" xfId="0" applyFont="1" applyBorder="1"/>
    <xf numFmtId="0" fontId="18" fillId="0" borderId="5" xfId="0" applyFont="1" applyBorder="1" applyAlignment="1">
      <alignment horizontal="right"/>
    </xf>
    <xf numFmtId="0" fontId="18" fillId="0" borderId="0" xfId="0" applyFont="1" applyAlignment="1">
      <alignment horizontal="right"/>
    </xf>
    <xf numFmtId="0" fontId="6" fillId="0" borderId="4" xfId="3" applyBorder="1" applyAlignment="1"/>
    <xf numFmtId="0" fontId="23" fillId="0" borderId="5" xfId="0" applyFont="1" applyBorder="1"/>
    <xf numFmtId="0" fontId="23" fillId="0" borderId="4" xfId="0" applyFont="1" applyBorder="1"/>
    <xf numFmtId="0" fontId="21" fillId="0" borderId="4" xfId="4" applyFont="1" applyBorder="1"/>
    <xf numFmtId="0" fontId="8" fillId="7" borderId="43" xfId="0" applyFont="1" applyFill="1" applyBorder="1"/>
    <xf numFmtId="0" fontId="8" fillId="7" borderId="20" xfId="0" applyFont="1" applyFill="1" applyBorder="1"/>
    <xf numFmtId="0" fontId="8" fillId="2" borderId="22" xfId="0" applyFont="1" applyFill="1" applyBorder="1"/>
    <xf numFmtId="0" fontId="6" fillId="0" borderId="4" xfId="3" applyBorder="1" applyAlignment="1">
      <alignment horizontal="center"/>
    </xf>
    <xf numFmtId="0" fontId="5" fillId="0" borderId="0" xfId="0" applyFont="1" applyAlignment="1">
      <alignment vertical="center"/>
    </xf>
    <xf numFmtId="0" fontId="21" fillId="0" borderId="4" xfId="3" applyFont="1" applyBorder="1"/>
    <xf numFmtId="0" fontId="21" fillId="0" borderId="4" xfId="3" applyFont="1" applyFill="1" applyBorder="1"/>
    <xf numFmtId="0" fontId="21" fillId="0" borderId="4" xfId="4" applyFont="1" applyFill="1" applyBorder="1"/>
    <xf numFmtId="0" fontId="8" fillId="4" borderId="10" xfId="0" applyFont="1" applyFill="1" applyBorder="1"/>
    <xf numFmtId="0" fontId="8" fillId="4" borderId="15" xfId="0" applyFont="1" applyFill="1" applyBorder="1"/>
    <xf numFmtId="0" fontId="18" fillId="4" borderId="26" xfId="0" applyFont="1" applyFill="1" applyBorder="1"/>
    <xf numFmtId="0" fontId="10" fillId="9" borderId="0" xfId="0" applyFont="1" applyFill="1" applyAlignment="1">
      <alignment horizontal="center" vertical="center"/>
    </xf>
    <xf numFmtId="0" fontId="8" fillId="4" borderId="0" xfId="0" applyFont="1" applyFill="1" applyAlignment="1">
      <alignment horizontal="left" vertical="center"/>
    </xf>
    <xf numFmtId="0" fontId="18" fillId="4" borderId="0" xfId="0" applyFont="1" applyFill="1"/>
    <xf numFmtId="0" fontId="9" fillId="0" borderId="5" xfId="0" applyFont="1" applyBorder="1"/>
    <xf numFmtId="0" fontId="10" fillId="0" borderId="5" xfId="0" applyFont="1" applyBorder="1"/>
    <xf numFmtId="0" fontId="10" fillId="0" borderId="0" xfId="0" applyFont="1"/>
    <xf numFmtId="0" fontId="23" fillId="0" borderId="0" xfId="0" applyFont="1"/>
    <xf numFmtId="0" fontId="8" fillId="0" borderId="40" xfId="0" applyFont="1" applyBorder="1"/>
    <xf numFmtId="0" fontId="8" fillId="0" borderId="1" xfId="0" applyFont="1" applyBorder="1"/>
    <xf numFmtId="0" fontId="8" fillId="0" borderId="41" xfId="0" applyFont="1" applyBorder="1"/>
    <xf numFmtId="0" fontId="8" fillId="2" borderId="15" xfId="0" applyFont="1" applyFill="1" applyBorder="1"/>
    <xf numFmtId="0" fontId="17" fillId="8" borderId="0" xfId="0" applyFont="1" applyFill="1"/>
    <xf numFmtId="0" fontId="25" fillId="0" borderId="0" xfId="0" applyFont="1"/>
    <xf numFmtId="0" fontId="26" fillId="8" borderId="0" xfId="0" applyFont="1" applyFill="1" applyAlignment="1">
      <alignment vertical="center"/>
    </xf>
    <xf numFmtId="0" fontId="27" fillId="0" borderId="0" xfId="0" applyFont="1" applyAlignment="1">
      <alignment vertical="center"/>
    </xf>
    <xf numFmtId="0" fontId="17" fillId="0" borderId="34" xfId="0" applyFont="1" applyBorder="1"/>
    <xf numFmtId="0" fontId="17" fillId="0" borderId="3" xfId="0" applyFont="1" applyBorder="1"/>
    <xf numFmtId="0" fontId="17" fillId="0" borderId="35" xfId="0" applyFont="1" applyBorder="1"/>
    <xf numFmtId="0" fontId="18" fillId="0" borderId="3" xfId="0" applyFont="1" applyBorder="1" applyAlignment="1">
      <alignment vertical="center"/>
    </xf>
    <xf numFmtId="0" fontId="18" fillId="0" borderId="35" xfId="0" applyFont="1" applyBorder="1" applyAlignment="1">
      <alignment vertical="center"/>
    </xf>
    <xf numFmtId="0" fontId="18" fillId="0" borderId="2"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right" vertical="center"/>
    </xf>
    <xf numFmtId="0" fontId="29" fillId="0" borderId="0" xfId="0" applyFont="1" applyAlignment="1">
      <alignment horizontal="left" vertical="center"/>
    </xf>
    <xf numFmtId="0" fontId="19" fillId="0" borderId="0" xfId="0" applyFont="1" applyAlignment="1">
      <alignment horizontal="center" vertical="center"/>
    </xf>
    <xf numFmtId="164" fontId="19" fillId="0" borderId="0" xfId="0" applyNumberFormat="1" applyFont="1" applyAlignment="1">
      <alignment vertical="center"/>
    </xf>
    <xf numFmtId="0" fontId="19" fillId="4" borderId="19" xfId="0" applyFont="1" applyFill="1" applyBorder="1" applyAlignment="1">
      <alignment horizontal="center" vertical="center" wrapText="1"/>
    </xf>
    <xf numFmtId="0" fontId="19" fillId="4" borderId="19" xfId="0" applyFont="1" applyFill="1" applyBorder="1" applyAlignment="1">
      <alignment horizontal="right" vertical="center" wrapText="1"/>
    </xf>
    <xf numFmtId="164" fontId="19" fillId="4" borderId="19" xfId="0" applyNumberFormat="1" applyFont="1" applyFill="1" applyBorder="1" applyAlignment="1">
      <alignment horizontal="right" vertical="center"/>
    </xf>
    <xf numFmtId="0" fontId="14" fillId="0" borderId="0" xfId="3" applyFont="1" applyAlignment="1">
      <alignment vertical="center"/>
    </xf>
    <xf numFmtId="0" fontId="30" fillId="0" borderId="0" xfId="3" applyFont="1" applyAlignment="1">
      <alignment vertical="center"/>
    </xf>
    <xf numFmtId="0" fontId="7" fillId="8" borderId="0" xfId="0" applyFont="1" applyFill="1" applyAlignment="1">
      <alignment vertical="center" wrapText="1"/>
    </xf>
    <xf numFmtId="0" fontId="0" fillId="8" borderId="0" xfId="0" applyFill="1" applyAlignment="1">
      <alignment vertical="center"/>
    </xf>
    <xf numFmtId="0" fontId="7" fillId="8" borderId="0" xfId="0" applyFont="1" applyFill="1"/>
    <xf numFmtId="0" fontId="5" fillId="8" borderId="0" xfId="0" applyFont="1" applyFill="1" applyAlignment="1">
      <alignment vertical="center"/>
    </xf>
    <xf numFmtId="0" fontId="7" fillId="8" borderId="0" xfId="0" applyFont="1" applyFill="1" applyAlignment="1">
      <alignment vertical="center"/>
    </xf>
    <xf numFmtId="0" fontId="5" fillId="0" borderId="34" xfId="0" applyFont="1" applyBorder="1" applyAlignment="1">
      <alignment vertical="center"/>
    </xf>
    <xf numFmtId="0" fontId="5" fillId="0" borderId="3" xfId="0" applyFont="1" applyBorder="1" applyAlignment="1">
      <alignment vertical="center"/>
    </xf>
    <xf numFmtId="0" fontId="5" fillId="0" borderId="35" xfId="0" applyFont="1" applyBorder="1" applyAlignment="1">
      <alignment vertical="center"/>
    </xf>
    <xf numFmtId="0" fontId="0" fillId="8" borderId="5" xfId="0" applyFill="1" applyBorder="1" applyAlignment="1">
      <alignment vertical="center"/>
    </xf>
    <xf numFmtId="0" fontId="0" fillId="8" borderId="4" xfId="0" applyFill="1" applyBorder="1" applyAlignment="1">
      <alignment vertical="center"/>
    </xf>
    <xf numFmtId="0" fontId="0" fillId="0" borderId="4" xfId="0" applyBorder="1" applyAlignment="1">
      <alignment vertical="center"/>
    </xf>
    <xf numFmtId="0" fontId="5" fillId="0" borderId="5" xfId="0" applyFont="1" applyBorder="1" applyAlignment="1">
      <alignment vertical="center"/>
    </xf>
    <xf numFmtId="0" fontId="0" fillId="8" borderId="5" xfId="0" applyFill="1" applyBorder="1" applyAlignment="1">
      <alignment horizontal="center" vertical="center"/>
    </xf>
    <xf numFmtId="0" fontId="0" fillId="8" borderId="0" xfId="0" applyFill="1" applyAlignment="1">
      <alignment horizontal="center" vertical="center"/>
    </xf>
    <xf numFmtId="0" fontId="0" fillId="8" borderId="4" xfId="0" applyFill="1" applyBorder="1" applyAlignment="1">
      <alignment horizontal="center" vertical="center"/>
    </xf>
    <xf numFmtId="0" fontId="5" fillId="8" borderId="5" xfId="0" applyFont="1" applyFill="1" applyBorder="1" applyAlignment="1">
      <alignment vertical="center"/>
    </xf>
    <xf numFmtId="0" fontId="5" fillId="8" borderId="4" xfId="0" applyFont="1" applyFill="1" applyBorder="1" applyAlignment="1">
      <alignment vertical="center"/>
    </xf>
    <xf numFmtId="0" fontId="13" fillId="0" borderId="5" xfId="3" applyFont="1" applyBorder="1" applyAlignment="1">
      <alignment vertical="center"/>
    </xf>
    <xf numFmtId="0" fontId="13" fillId="0" borderId="0" xfId="3" applyFont="1" applyBorder="1" applyAlignment="1">
      <alignment vertical="center"/>
    </xf>
    <xf numFmtId="0" fontId="6" fillId="8" borderId="5" xfId="3" applyFill="1" applyBorder="1" applyAlignment="1">
      <alignment vertical="center"/>
    </xf>
    <xf numFmtId="0" fontId="6" fillId="8" borderId="0" xfId="3" applyFill="1" applyBorder="1" applyAlignment="1">
      <alignment vertical="center"/>
    </xf>
    <xf numFmtId="0" fontId="6" fillId="8" borderId="4" xfId="3" applyFill="1" applyBorder="1" applyAlignment="1">
      <alignment vertical="center"/>
    </xf>
    <xf numFmtId="164" fontId="19" fillId="0" borderId="0" xfId="0" applyNumberFormat="1" applyFont="1" applyAlignment="1">
      <alignment vertical="center" wrapText="1"/>
    </xf>
    <xf numFmtId="0" fontId="19" fillId="0" borderId="0" xfId="0" applyFont="1" applyAlignment="1">
      <alignment vertical="center" wrapText="1"/>
    </xf>
    <xf numFmtId="0" fontId="5" fillId="0" borderId="40" xfId="0" applyFont="1" applyBorder="1" applyAlignment="1">
      <alignment vertical="center" wrapText="1"/>
    </xf>
    <xf numFmtId="0" fontId="5" fillId="0" borderId="1" xfId="0" applyFont="1" applyBorder="1" applyAlignment="1">
      <alignment vertical="center" wrapText="1"/>
    </xf>
    <xf numFmtId="0" fontId="5" fillId="0" borderId="41" xfId="0" applyFont="1" applyBorder="1" applyAlignment="1">
      <alignment vertical="center" wrapText="1"/>
    </xf>
    <xf numFmtId="0" fontId="22" fillId="4" borderId="14" xfId="0" applyFont="1" applyFill="1" applyBorder="1" applyAlignment="1">
      <alignment vertical="center" wrapText="1"/>
    </xf>
    <xf numFmtId="0" fontId="8" fillId="4" borderId="10" xfId="0" applyFont="1" applyFill="1" applyBorder="1" applyAlignment="1">
      <alignment vertical="center"/>
    </xf>
    <xf numFmtId="0" fontId="18" fillId="4" borderId="0" xfId="0" applyFont="1" applyFill="1" applyAlignment="1">
      <alignment horizontal="center" vertical="center"/>
    </xf>
    <xf numFmtId="0" fontId="18" fillId="4" borderId="0" xfId="0" applyFont="1" applyFill="1" applyAlignment="1">
      <alignment horizontal="right" vertical="center"/>
    </xf>
    <xf numFmtId="164" fontId="19" fillId="4" borderId="0" xfId="0" applyNumberFormat="1" applyFont="1" applyFill="1" applyAlignment="1">
      <alignment horizontal="right" vertical="center"/>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164" fontId="22" fillId="4" borderId="52" xfId="0" applyNumberFormat="1" applyFont="1" applyFill="1" applyBorder="1" applyAlignment="1">
      <alignment horizontal="right" vertical="center"/>
    </xf>
    <xf numFmtId="164" fontId="22" fillId="4" borderId="53" xfId="0" applyNumberFormat="1" applyFont="1" applyFill="1" applyBorder="1" applyAlignment="1">
      <alignment horizontal="right" vertical="center"/>
    </xf>
    <xf numFmtId="0" fontId="8" fillId="4" borderId="53" xfId="0" applyFont="1" applyFill="1" applyBorder="1"/>
    <xf numFmtId="0" fontId="8" fillId="4" borderId="54" xfId="0" applyFont="1" applyFill="1" applyBorder="1"/>
    <xf numFmtId="0" fontId="0" fillId="0" borderId="0" xfId="0" applyAlignment="1">
      <alignment horizontal="right" vertical="center"/>
    </xf>
    <xf numFmtId="0" fontId="5" fillId="0" borderId="12" xfId="0" applyFont="1" applyBorder="1" applyAlignment="1">
      <alignment vertical="center" wrapText="1"/>
    </xf>
    <xf numFmtId="0" fontId="7" fillId="8" borderId="39" xfId="0" applyFont="1" applyFill="1" applyBorder="1" applyAlignment="1">
      <alignment vertical="center"/>
    </xf>
    <xf numFmtId="0" fontId="0" fillId="0" borderId="39" xfId="0" applyBorder="1" applyAlignment="1">
      <alignment vertical="center"/>
    </xf>
    <xf numFmtId="0" fontId="7" fillId="8" borderId="39" xfId="0" applyFont="1" applyFill="1" applyBorder="1"/>
    <xf numFmtId="0" fontId="0" fillId="0" borderId="39" xfId="0" applyBorder="1"/>
    <xf numFmtId="0" fontId="0" fillId="0" borderId="55" xfId="0" applyBorder="1" applyAlignment="1">
      <alignment vertical="center"/>
    </xf>
    <xf numFmtId="0" fontId="5" fillId="0" borderId="42" xfId="0" applyFont="1" applyBorder="1" applyAlignment="1">
      <alignment vertical="center"/>
    </xf>
    <xf numFmtId="0" fontId="5" fillId="0" borderId="26" xfId="0" applyFont="1" applyBorder="1" applyAlignment="1">
      <alignment vertical="center"/>
    </xf>
    <xf numFmtId="0" fontId="6" fillId="0" borderId="33" xfId="3" applyBorder="1" applyAlignment="1">
      <alignment vertical="center"/>
    </xf>
    <xf numFmtId="0" fontId="5" fillId="2" borderId="15" xfId="0" applyFont="1" applyFill="1" applyBorder="1"/>
    <xf numFmtId="0" fontId="5" fillId="7" borderId="14" xfId="0" applyFont="1" applyFill="1" applyBorder="1"/>
    <xf numFmtId="0" fontId="5" fillId="7" borderId="10" xfId="0" applyFont="1" applyFill="1" applyBorder="1"/>
    <xf numFmtId="0" fontId="24" fillId="0" borderId="0" xfId="0" applyFont="1" applyAlignment="1">
      <alignment horizontal="center"/>
    </xf>
    <xf numFmtId="0" fontId="6" fillId="0" borderId="0" xfId="3" applyBorder="1"/>
    <xf numFmtId="0" fontId="5" fillId="0" borderId="34" xfId="0" applyFont="1" applyBorder="1"/>
    <xf numFmtId="0" fontId="5" fillId="0" borderId="3" xfId="0" applyFont="1" applyBorder="1"/>
    <xf numFmtId="0" fontId="5" fillId="0" borderId="35" xfId="0" applyFont="1" applyBorder="1"/>
    <xf numFmtId="0" fontId="5" fillId="0" borderId="40" xfId="0" applyFont="1" applyBorder="1"/>
    <xf numFmtId="0" fontId="5" fillId="0" borderId="1" xfId="0" applyFont="1" applyBorder="1"/>
    <xf numFmtId="0" fontId="5" fillId="0" borderId="41" xfId="0" applyFont="1" applyBorder="1"/>
    <xf numFmtId="0" fontId="7" fillId="8" borderId="0" xfId="0" applyFont="1" applyFill="1" applyAlignment="1">
      <alignment wrapText="1"/>
    </xf>
    <xf numFmtId="0" fontId="0" fillId="8" borderId="0" xfId="0" applyFill="1" applyAlignment="1">
      <alignment wrapText="1"/>
    </xf>
    <xf numFmtId="0" fontId="7" fillId="0" borderId="34" xfId="0" applyFont="1" applyBorder="1" applyAlignment="1">
      <alignment wrapText="1"/>
    </xf>
    <xf numFmtId="0" fontId="7" fillId="0" borderId="3" xfId="0" applyFont="1" applyBorder="1" applyAlignment="1">
      <alignment wrapText="1"/>
    </xf>
    <xf numFmtId="0" fontId="7" fillId="0" borderId="35" xfId="0" applyFont="1" applyBorder="1" applyAlignment="1">
      <alignment wrapText="1"/>
    </xf>
    <xf numFmtId="0" fontId="0" fillId="8" borderId="5" xfId="0" applyFill="1" applyBorder="1" applyAlignment="1">
      <alignment wrapText="1"/>
    </xf>
    <xf numFmtId="0" fontId="0" fillId="8" borderId="4" xfId="0" applyFill="1" applyBorder="1" applyAlignment="1">
      <alignment wrapText="1"/>
    </xf>
    <xf numFmtId="0" fontId="0" fillId="0" borderId="4" xfId="0" applyBorder="1" applyAlignment="1">
      <alignment horizontal="center" vertical="center"/>
    </xf>
    <xf numFmtId="0" fontId="0" fillId="8" borderId="4" xfId="0" applyFill="1" applyBorder="1" applyAlignment="1">
      <alignment horizontal="center"/>
    </xf>
    <xf numFmtId="0" fontId="12" fillId="0" borderId="5" xfId="0" applyFont="1" applyBorder="1" applyAlignment="1">
      <alignment vertical="center"/>
    </xf>
    <xf numFmtId="0" fontId="0" fillId="0" borderId="5" xfId="0" applyBorder="1" applyAlignment="1">
      <alignment horizontal="left" vertical="center"/>
    </xf>
    <xf numFmtId="0" fontId="0" fillId="8" borderId="0" xfId="0" applyFill="1" applyAlignment="1">
      <alignment horizontal="right"/>
    </xf>
    <xf numFmtId="0" fontId="0" fillId="8" borderId="0" xfId="0" applyFill="1" applyAlignment="1">
      <alignment horizontal="right" vertical="center"/>
    </xf>
    <xf numFmtId="0" fontId="12" fillId="0" borderId="0" xfId="0" applyFont="1" applyAlignment="1">
      <alignment horizontal="right" vertical="center"/>
    </xf>
    <xf numFmtId="0" fontId="5" fillId="0" borderId="0" xfId="0" applyFont="1" applyAlignment="1">
      <alignment horizontal="right" vertical="center"/>
    </xf>
    <xf numFmtId="0" fontId="5" fillId="0" borderId="5" xfId="0" applyFont="1" applyBorder="1" applyAlignment="1">
      <alignment horizontal="center" vertical="center"/>
    </xf>
    <xf numFmtId="0" fontId="7" fillId="0" borderId="3" xfId="0" applyFont="1" applyBorder="1" applyAlignment="1">
      <alignment horizontal="right" wrapText="1"/>
    </xf>
    <xf numFmtId="0" fontId="0" fillId="8" borderId="0" xfId="0" applyFill="1" applyAlignment="1">
      <alignment horizontal="right" wrapText="1"/>
    </xf>
    <xf numFmtId="0" fontId="6" fillId="0" borderId="4" xfId="3" applyBorder="1" applyAlignment="1">
      <alignment horizontal="center" vertical="center"/>
    </xf>
    <xf numFmtId="0" fontId="6" fillId="0" borderId="4" xfId="3" applyFill="1" applyBorder="1" applyAlignment="1">
      <alignment horizontal="left" vertical="center"/>
    </xf>
    <xf numFmtId="0" fontId="0" fillId="0" borderId="5" xfId="0" applyBorder="1" applyAlignment="1">
      <alignment vertical="center" wrapText="1"/>
    </xf>
    <xf numFmtId="0" fontId="0" fillId="0" borderId="0" xfId="0" applyAlignment="1">
      <alignment horizontal="right" vertical="center" wrapText="1"/>
    </xf>
    <xf numFmtId="0" fontId="5" fillId="0" borderId="34" xfId="0" applyFont="1" applyBorder="1" applyAlignment="1">
      <alignment wrapText="1"/>
    </xf>
    <xf numFmtId="0" fontId="5" fillId="4" borderId="0" xfId="0" applyFont="1" applyFill="1" applyAlignment="1">
      <alignment horizontal="center"/>
    </xf>
    <xf numFmtId="0" fontId="5" fillId="7" borderId="14" xfId="0" applyFont="1" applyFill="1" applyBorder="1" applyAlignment="1">
      <alignment wrapText="1"/>
    </xf>
    <xf numFmtId="0" fontId="5" fillId="7" borderId="10" xfId="0" applyFont="1" applyFill="1" applyBorder="1" applyAlignment="1">
      <alignment wrapText="1"/>
    </xf>
    <xf numFmtId="0" fontId="5" fillId="2" borderId="15" xfId="0" applyFont="1" applyFill="1" applyBorder="1" applyAlignment="1">
      <alignment wrapText="1"/>
    </xf>
    <xf numFmtId="0" fontId="5" fillId="0" borderId="38" xfId="0" applyFont="1" applyBorder="1" applyAlignment="1">
      <alignment wrapText="1"/>
    </xf>
    <xf numFmtId="0" fontId="7" fillId="0" borderId="0" xfId="0" applyFont="1" applyAlignment="1">
      <alignment vertical="center"/>
    </xf>
    <xf numFmtId="0" fontId="7" fillId="5" borderId="0" xfId="0" applyFont="1" applyFill="1" applyAlignment="1">
      <alignment vertical="center" wrapText="1"/>
    </xf>
    <xf numFmtId="0" fontId="7" fillId="0" borderId="34" xfId="0" applyFont="1" applyBorder="1" applyAlignment="1">
      <alignment vertical="center"/>
    </xf>
    <xf numFmtId="0" fontId="7" fillId="0" borderId="3" xfId="0" applyFont="1" applyBorder="1" applyAlignment="1">
      <alignment vertical="center"/>
    </xf>
    <xf numFmtId="0" fontId="7" fillId="0" borderId="35" xfId="0" applyFont="1" applyBorder="1" applyAlignment="1">
      <alignment vertical="center"/>
    </xf>
    <xf numFmtId="0" fontId="15" fillId="0" borderId="0" xfId="0" applyFont="1" applyAlignment="1">
      <alignment vertical="center"/>
    </xf>
    <xf numFmtId="0" fontId="0" fillId="5" borderId="5" xfId="0" applyFill="1" applyBorder="1" applyAlignment="1">
      <alignment vertical="center"/>
    </xf>
    <xf numFmtId="0" fontId="0" fillId="5" borderId="0" xfId="0" applyFill="1" applyAlignment="1">
      <alignment vertical="center"/>
    </xf>
    <xf numFmtId="0" fontId="0" fillId="5" borderId="4" xfId="0" applyFill="1" applyBorder="1" applyAlignment="1">
      <alignment vertical="center"/>
    </xf>
    <xf numFmtId="0" fontId="0" fillId="5" borderId="0" xfId="0" applyFill="1"/>
    <xf numFmtId="0" fontId="15" fillId="0" borderId="0" xfId="0" applyFont="1" applyAlignment="1">
      <alignment horizontal="right" vertical="center"/>
    </xf>
    <xf numFmtId="0" fontId="0" fillId="5" borderId="0" xfId="0" applyFill="1" applyAlignment="1">
      <alignment horizontal="right" vertical="center"/>
    </xf>
    <xf numFmtId="0" fontId="7" fillId="0" borderId="3" xfId="0" applyFont="1" applyBorder="1" applyAlignment="1">
      <alignment horizontal="right" vertical="center"/>
    </xf>
    <xf numFmtId="0" fontId="32" fillId="0" borderId="5" xfId="0" applyFont="1" applyBorder="1" applyAlignment="1">
      <alignment vertical="center"/>
    </xf>
    <xf numFmtId="0" fontId="6" fillId="0" borderId="4" xfId="3" applyFill="1" applyBorder="1" applyAlignment="1">
      <alignment horizontal="center" vertical="center"/>
    </xf>
    <xf numFmtId="0" fontId="0" fillId="0" borderId="5" xfId="0" applyBorder="1" applyAlignment="1">
      <alignment horizontal="left" vertical="center" wrapText="1"/>
    </xf>
    <xf numFmtId="0" fontId="0" fillId="0" borderId="4" xfId="0" applyBorder="1" applyAlignment="1">
      <alignment vertical="center" wrapText="1"/>
    </xf>
    <xf numFmtId="0" fontId="5" fillId="0" borderId="40" xfId="0" applyFont="1" applyBorder="1" applyAlignment="1">
      <alignment wrapText="1"/>
    </xf>
    <xf numFmtId="0" fontId="6" fillId="0" borderId="0" xfId="3" applyFill="1" applyBorder="1" applyAlignment="1">
      <alignment vertical="center" wrapText="1"/>
    </xf>
    <xf numFmtId="0" fontId="6" fillId="0" borderId="0" xfId="3" applyFill="1" applyBorder="1" applyAlignment="1">
      <alignment horizontal="center" vertical="center" wrapText="1"/>
    </xf>
    <xf numFmtId="0" fontId="5" fillId="0" borderId="38" xfId="0" applyFont="1" applyBorder="1" applyAlignment="1">
      <alignment vertical="center"/>
    </xf>
    <xf numFmtId="0" fontId="5" fillId="4" borderId="46" xfId="0" applyFont="1" applyFill="1" applyBorder="1" applyAlignment="1">
      <alignment vertical="center" wrapText="1"/>
    </xf>
    <xf numFmtId="0" fontId="7" fillId="4" borderId="41" xfId="0" applyFont="1" applyFill="1" applyBorder="1" applyAlignment="1">
      <alignment vertical="center" wrapText="1"/>
    </xf>
    <xf numFmtId="0" fontId="7" fillId="4" borderId="48" xfId="0" applyFont="1" applyFill="1" applyBorder="1" applyAlignment="1">
      <alignment vertical="center" wrapText="1"/>
    </xf>
    <xf numFmtId="0" fontId="0" fillId="0" borderId="35" xfId="0" applyBorder="1" applyAlignment="1">
      <alignment vertical="center"/>
    </xf>
    <xf numFmtId="0" fontId="0" fillId="0" borderId="37" xfId="0" applyBorder="1" applyAlignment="1">
      <alignment vertical="center"/>
    </xf>
    <xf numFmtId="9" fontId="7" fillId="0" borderId="0" xfId="0" applyNumberFormat="1" applyFont="1" applyAlignment="1">
      <alignment vertical="center" wrapText="1"/>
    </xf>
    <xf numFmtId="0" fontId="3" fillId="0" borderId="0" xfId="0" applyFont="1" applyAlignment="1">
      <alignment vertical="center" wrapText="1"/>
    </xf>
    <xf numFmtId="0" fontId="0" fillId="0" borderId="35" xfId="0" applyBorder="1"/>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7" borderId="14" xfId="0" applyFont="1" applyFill="1" applyBorder="1" applyAlignment="1">
      <alignment horizontal="center" vertical="center"/>
    </xf>
    <xf numFmtId="0" fontId="5" fillId="7" borderId="10" xfId="0" applyFont="1" applyFill="1" applyBorder="1" applyAlignment="1">
      <alignment horizontal="center" vertical="center"/>
    </xf>
    <xf numFmtId="0" fontId="5" fillId="2" borderId="15" xfId="0" applyFont="1" applyFill="1" applyBorder="1" applyAlignment="1">
      <alignment horizontal="center" vertical="center"/>
    </xf>
    <xf numFmtId="0" fontId="5" fillId="0" borderId="5" xfId="0" applyFont="1" applyBorder="1" applyAlignment="1">
      <alignment horizontal="left" vertical="center"/>
    </xf>
    <xf numFmtId="0" fontId="0" fillId="0" borderId="4" xfId="0" applyBorder="1" applyAlignment="1">
      <alignment horizontal="left" vertical="center"/>
    </xf>
    <xf numFmtId="0" fontId="16" fillId="0" borderId="0" xfId="0" applyFont="1"/>
    <xf numFmtId="0" fontId="0" fillId="0" borderId="4" xfId="0" applyBorder="1" applyAlignment="1">
      <alignment horizontal="center"/>
    </xf>
    <xf numFmtId="0" fontId="6" fillId="0" borderId="4" xfId="3" applyFill="1" applyBorder="1" applyAlignment="1"/>
    <xf numFmtId="0" fontId="0" fillId="3" borderId="5" xfId="0" applyFill="1" applyBorder="1"/>
    <xf numFmtId="0" fontId="0" fillId="3" borderId="0" xfId="0" applyFill="1"/>
    <xf numFmtId="0" fontId="0" fillId="3" borderId="4" xfId="0" applyFill="1" applyBorder="1"/>
    <xf numFmtId="0" fontId="8" fillId="11" borderId="14" xfId="0" applyFont="1" applyFill="1" applyBorder="1" applyAlignment="1">
      <alignment wrapText="1"/>
    </xf>
    <xf numFmtId="0" fontId="8" fillId="11" borderId="10" xfId="0" applyFont="1" applyFill="1" applyBorder="1" applyAlignment="1">
      <alignment wrapText="1"/>
    </xf>
    <xf numFmtId="0" fontId="8" fillId="12" borderId="15" xfId="0" applyFont="1" applyFill="1" applyBorder="1" applyAlignment="1">
      <alignment wrapText="1"/>
    </xf>
    <xf numFmtId="0" fontId="8" fillId="11" borderId="14" xfId="0" applyFont="1" applyFill="1" applyBorder="1"/>
    <xf numFmtId="0" fontId="8" fillId="11" borderId="10" xfId="0" applyFont="1" applyFill="1" applyBorder="1"/>
    <xf numFmtId="0" fontId="8" fillId="12" borderId="15" xfId="0" applyFont="1" applyFill="1" applyBorder="1"/>
    <xf numFmtId="0" fontId="7" fillId="12" borderId="24" xfId="0" applyFont="1" applyFill="1" applyBorder="1" applyAlignment="1">
      <alignment vertical="center"/>
    </xf>
    <xf numFmtId="0" fontId="7" fillId="11" borderId="17" xfId="0" applyFont="1" applyFill="1" applyBorder="1" applyAlignment="1">
      <alignment vertical="center"/>
    </xf>
    <xf numFmtId="0" fontId="7" fillId="11" borderId="13" xfId="0" applyFont="1" applyFill="1" applyBorder="1" applyAlignment="1">
      <alignment vertical="center"/>
    </xf>
    <xf numFmtId="0" fontId="7" fillId="11" borderId="14" xfId="0" applyFont="1" applyFill="1" applyBorder="1" applyAlignment="1">
      <alignment wrapText="1"/>
    </xf>
    <xf numFmtId="0" fontId="7" fillId="11" borderId="10" xfId="0" applyFont="1" applyFill="1" applyBorder="1" applyAlignment="1">
      <alignment wrapText="1"/>
    </xf>
    <xf numFmtId="0" fontId="7" fillId="12" borderId="15" xfId="0" applyFont="1" applyFill="1" applyBorder="1" applyAlignment="1">
      <alignment wrapText="1"/>
    </xf>
    <xf numFmtId="0" fontId="7" fillId="11" borderId="14" xfId="0" applyFont="1" applyFill="1" applyBorder="1" applyAlignment="1">
      <alignment vertical="center" wrapText="1"/>
    </xf>
    <xf numFmtId="0" fontId="7" fillId="11" borderId="10" xfId="0" applyFont="1" applyFill="1" applyBorder="1" applyAlignment="1">
      <alignment vertical="center" wrapText="1"/>
    </xf>
    <xf numFmtId="0" fontId="7" fillId="12" borderId="15" xfId="0" applyFont="1" applyFill="1" applyBorder="1" applyAlignment="1">
      <alignment vertical="center" wrapText="1"/>
    </xf>
    <xf numFmtId="0" fontId="7" fillId="11" borderId="56" xfId="0" applyFont="1" applyFill="1" applyBorder="1" applyAlignment="1">
      <alignment vertical="center"/>
    </xf>
    <xf numFmtId="0" fontId="7" fillId="11" borderId="57" xfId="0" applyFont="1" applyFill="1" applyBorder="1" applyAlignment="1">
      <alignment vertical="center"/>
    </xf>
    <xf numFmtId="0" fontId="7" fillId="12" borderId="58" xfId="0" applyFont="1" applyFill="1" applyBorder="1" applyAlignment="1">
      <alignment vertical="center"/>
    </xf>
    <xf numFmtId="0" fontId="5" fillId="11" borderId="14" xfId="0" applyFont="1" applyFill="1" applyBorder="1" applyAlignment="1">
      <alignment vertical="center"/>
    </xf>
    <xf numFmtId="0" fontId="7" fillId="11" borderId="10" xfId="0" applyFont="1" applyFill="1" applyBorder="1" applyAlignment="1">
      <alignment vertical="center"/>
    </xf>
    <xf numFmtId="0" fontId="7" fillId="12" borderId="15" xfId="0" applyFont="1" applyFill="1" applyBorder="1" applyAlignment="1">
      <alignment vertical="center"/>
    </xf>
    <xf numFmtId="1" fontId="5" fillId="0" borderId="0" xfId="0" applyNumberFormat="1" applyFont="1"/>
    <xf numFmtId="0" fontId="18" fillId="10" borderId="14" xfId="0" applyFont="1" applyFill="1" applyBorder="1" applyAlignment="1">
      <alignment horizontal="left" vertical="top" wrapText="1"/>
    </xf>
    <xf numFmtId="0" fontId="18" fillId="10" borderId="19" xfId="0" applyFont="1" applyFill="1" applyBorder="1" applyAlignment="1">
      <alignment horizontal="left" vertical="top" wrapText="1"/>
    </xf>
    <xf numFmtId="0" fontId="18" fillId="10" borderId="25" xfId="0" applyFont="1" applyFill="1" applyBorder="1" applyAlignment="1">
      <alignment horizontal="left" vertical="top" wrapText="1"/>
    </xf>
    <xf numFmtId="0" fontId="18" fillId="10" borderId="10" xfId="0" applyFont="1" applyFill="1" applyBorder="1" applyAlignment="1">
      <alignment horizontal="left" vertical="top" wrapText="1"/>
    </xf>
    <xf numFmtId="0" fontId="18" fillId="10" borderId="0" xfId="0" applyFont="1" applyFill="1" applyAlignment="1">
      <alignment horizontal="left" vertical="top" wrapText="1"/>
    </xf>
    <xf numFmtId="0" fontId="18" fillId="10" borderId="11" xfId="0" applyFont="1" applyFill="1" applyBorder="1" applyAlignment="1">
      <alignment horizontal="left" vertical="top" wrapText="1"/>
    </xf>
    <xf numFmtId="0" fontId="18" fillId="10" borderId="15" xfId="0" applyFont="1" applyFill="1" applyBorder="1" applyAlignment="1">
      <alignment horizontal="left" vertical="top" wrapText="1"/>
    </xf>
    <xf numFmtId="0" fontId="18" fillId="10" borderId="26" xfId="0" applyFont="1" applyFill="1" applyBorder="1" applyAlignment="1">
      <alignment horizontal="left" vertical="top" wrapText="1"/>
    </xf>
    <xf numFmtId="0" fontId="18" fillId="10" borderId="16" xfId="0" applyFont="1" applyFill="1" applyBorder="1" applyAlignment="1">
      <alignment horizontal="left" vertical="top" wrapText="1"/>
    </xf>
    <xf numFmtId="0" fontId="18" fillId="11" borderId="5" xfId="0" applyFont="1" applyFill="1" applyBorder="1" applyAlignment="1">
      <alignment horizontal="center"/>
    </xf>
    <xf numFmtId="0" fontId="18" fillId="11" borderId="0" xfId="0" applyFont="1" applyFill="1" applyAlignment="1">
      <alignment horizontal="center"/>
    </xf>
    <xf numFmtId="0" fontId="18" fillId="11" borderId="4" xfId="0" applyFont="1" applyFill="1" applyBorder="1" applyAlignment="1">
      <alignment horizontal="center"/>
    </xf>
    <xf numFmtId="0" fontId="8" fillId="12" borderId="42" xfId="0" applyFont="1" applyFill="1" applyBorder="1" applyAlignment="1">
      <alignment horizontal="center"/>
    </xf>
    <xf numFmtId="0" fontId="8" fillId="12" borderId="26" xfId="0" applyFont="1" applyFill="1" applyBorder="1" applyAlignment="1">
      <alignment horizontal="center"/>
    </xf>
    <xf numFmtId="0" fontId="8" fillId="12" borderId="33" xfId="0" applyFont="1" applyFill="1" applyBorder="1" applyAlignment="1">
      <alignment horizontal="center"/>
    </xf>
    <xf numFmtId="0" fontId="18" fillId="11" borderId="18" xfId="0" applyFont="1" applyFill="1" applyBorder="1" applyAlignment="1">
      <alignment horizontal="center"/>
    </xf>
    <xf numFmtId="0" fontId="18" fillId="11" borderId="19" xfId="0" applyFont="1" applyFill="1" applyBorder="1" applyAlignment="1">
      <alignment horizontal="center"/>
    </xf>
    <xf numFmtId="0" fontId="18" fillId="11" borderId="32" xfId="0" applyFont="1" applyFill="1" applyBorder="1" applyAlignment="1">
      <alignment horizontal="center"/>
    </xf>
    <xf numFmtId="0" fontId="6" fillId="0" borderId="4" xfId="3" applyBorder="1" applyAlignment="1">
      <alignment horizontal="left" wrapText="1"/>
    </xf>
    <xf numFmtId="0" fontId="8" fillId="7" borderId="44" xfId="0" applyFont="1" applyFill="1" applyBorder="1" applyAlignment="1">
      <alignment horizontal="center"/>
    </xf>
    <xf numFmtId="0" fontId="8" fillId="7" borderId="45" xfId="0" applyFont="1" applyFill="1" applyBorder="1" applyAlignment="1">
      <alignment horizontal="center"/>
    </xf>
    <xf numFmtId="0" fontId="8" fillId="7" borderId="46" xfId="0" applyFont="1" applyFill="1" applyBorder="1" applyAlignment="1">
      <alignment horizontal="center"/>
    </xf>
    <xf numFmtId="0" fontId="8" fillId="7" borderId="40" xfId="0" applyFont="1" applyFill="1" applyBorder="1" applyAlignment="1">
      <alignment horizontal="center"/>
    </xf>
    <xf numFmtId="0" fontId="8" fillId="7" borderId="1" xfId="0" applyFont="1" applyFill="1" applyBorder="1" applyAlignment="1">
      <alignment horizontal="center"/>
    </xf>
    <xf numFmtId="0" fontId="8" fillId="7" borderId="41" xfId="0" applyFont="1" applyFill="1" applyBorder="1" applyAlignment="1">
      <alignment horizontal="center"/>
    </xf>
    <xf numFmtId="0" fontId="8" fillId="2" borderId="47" xfId="0" applyFont="1" applyFill="1" applyBorder="1" applyAlignment="1">
      <alignment horizontal="center"/>
    </xf>
    <xf numFmtId="0" fontId="8" fillId="2" borderId="23" xfId="0" applyFont="1" applyFill="1" applyBorder="1" applyAlignment="1">
      <alignment horizontal="center"/>
    </xf>
    <xf numFmtId="0" fontId="8" fillId="2" borderId="48" xfId="0" applyFont="1" applyFill="1" applyBorder="1" applyAlignment="1">
      <alignment horizontal="center"/>
    </xf>
    <xf numFmtId="0" fontId="8" fillId="7" borderId="49" xfId="0" applyFont="1" applyFill="1" applyBorder="1" applyAlignment="1">
      <alignment horizontal="center"/>
    </xf>
    <xf numFmtId="0" fontId="20" fillId="0" borderId="0" xfId="0" applyFont="1" applyAlignment="1">
      <alignment horizontal="center"/>
    </xf>
    <xf numFmtId="0" fontId="8" fillId="0" borderId="40" xfId="0" applyFont="1" applyBorder="1" applyAlignment="1">
      <alignment horizontal="left" vertical="center"/>
    </xf>
    <xf numFmtId="0" fontId="8" fillId="0" borderId="1" xfId="0" applyFont="1" applyBorder="1" applyAlignment="1">
      <alignment horizontal="left" vertical="center"/>
    </xf>
    <xf numFmtId="0" fontId="6" fillId="0" borderId="4" xfId="3" applyBorder="1" applyAlignment="1">
      <alignment horizontal="left" vertical="center" wrapText="1"/>
    </xf>
    <xf numFmtId="0" fontId="8" fillId="5" borderId="0" xfId="0" applyFont="1" applyFill="1" applyAlignment="1">
      <alignment horizontal="left" vertical="center"/>
    </xf>
    <xf numFmtId="0" fontId="8" fillId="7" borderId="50" xfId="0" applyFont="1" applyFill="1" applyBorder="1" applyAlignment="1">
      <alignment horizontal="center"/>
    </xf>
    <xf numFmtId="0" fontId="8" fillId="2" borderId="51" xfId="0" applyFont="1" applyFill="1" applyBorder="1" applyAlignment="1">
      <alignment horizontal="center"/>
    </xf>
    <xf numFmtId="0" fontId="8" fillId="12" borderId="16" xfId="0" applyFont="1" applyFill="1" applyBorder="1" applyAlignment="1">
      <alignment horizontal="center"/>
    </xf>
    <xf numFmtId="0" fontId="18" fillId="11" borderId="11" xfId="0" applyFont="1" applyFill="1" applyBorder="1" applyAlignment="1">
      <alignment horizontal="center"/>
    </xf>
    <xf numFmtId="0" fontId="18" fillId="11" borderId="25" xfId="0" applyFont="1" applyFill="1" applyBorder="1" applyAlignment="1">
      <alignment horizontal="center"/>
    </xf>
    <xf numFmtId="0" fontId="8" fillId="2" borderId="26" xfId="0" applyFont="1" applyFill="1" applyBorder="1" applyAlignment="1">
      <alignment horizontal="center"/>
    </xf>
    <xf numFmtId="0" fontId="8" fillId="2" borderId="33" xfId="0" applyFont="1" applyFill="1" applyBorder="1" applyAlignment="1">
      <alignment horizontal="center"/>
    </xf>
    <xf numFmtId="0" fontId="20" fillId="0" borderId="0" xfId="0" applyFont="1" applyAlignment="1">
      <alignment horizontal="center" vertical="center"/>
    </xf>
    <xf numFmtId="0" fontId="8" fillId="7" borderId="19" xfId="0" applyFont="1" applyFill="1" applyBorder="1" applyAlignment="1">
      <alignment horizontal="center"/>
    </xf>
    <xf numFmtId="0" fontId="8" fillId="7" borderId="32" xfId="0" applyFont="1" applyFill="1" applyBorder="1" applyAlignment="1">
      <alignment horizontal="center"/>
    </xf>
    <xf numFmtId="0" fontId="8" fillId="4" borderId="0" xfId="0" applyFont="1" applyFill="1" applyAlignment="1">
      <alignment horizontal="left" vertical="center"/>
    </xf>
    <xf numFmtId="0" fontId="10" fillId="9" borderId="0" xfId="0" applyFont="1" applyFill="1" applyAlignment="1">
      <alignment horizontal="center" vertical="center"/>
    </xf>
    <xf numFmtId="0" fontId="8" fillId="7" borderId="0" xfId="0" applyFont="1" applyFill="1" applyAlignment="1">
      <alignment horizontal="center"/>
    </xf>
    <xf numFmtId="0" fontId="8" fillId="7" borderId="4" xfId="0" applyFont="1" applyFill="1" applyBorder="1" applyAlignment="1">
      <alignment horizontal="center"/>
    </xf>
    <xf numFmtId="0" fontId="8" fillId="7" borderId="5" xfId="0" applyFont="1" applyFill="1" applyBorder="1" applyAlignment="1">
      <alignment horizontal="center"/>
    </xf>
    <xf numFmtId="0" fontId="11" fillId="11" borderId="27" xfId="3" applyFont="1" applyFill="1" applyBorder="1" applyAlignment="1">
      <alignment horizontal="center" vertical="center"/>
    </xf>
    <xf numFmtId="0" fontId="11" fillId="11" borderId="28" xfId="3" applyFont="1" applyFill="1" applyBorder="1" applyAlignment="1">
      <alignment horizontal="center" vertical="center"/>
    </xf>
    <xf numFmtId="0" fontId="7" fillId="11" borderId="12" xfId="0" applyFont="1" applyFill="1" applyBorder="1" applyAlignment="1">
      <alignment horizontal="center" vertical="center"/>
    </xf>
    <xf numFmtId="0" fontId="7" fillId="11" borderId="29" xfId="0" applyFont="1" applyFill="1" applyBorder="1" applyAlignment="1">
      <alignment horizontal="center" vertical="center"/>
    </xf>
    <xf numFmtId="0" fontId="7" fillId="12" borderId="30" xfId="0" applyFont="1" applyFill="1" applyBorder="1" applyAlignment="1">
      <alignment horizontal="center" vertical="center"/>
    </xf>
    <xf numFmtId="0" fontId="7" fillId="12" borderId="31" xfId="0" applyFont="1" applyFill="1" applyBorder="1" applyAlignment="1">
      <alignment horizontal="center" vertical="center"/>
    </xf>
    <xf numFmtId="0" fontId="30" fillId="0" borderId="0" xfId="3" applyFont="1" applyAlignment="1">
      <alignment horizontal="center" vertical="center"/>
    </xf>
    <xf numFmtId="0" fontId="1" fillId="11" borderId="18" xfId="0" applyFont="1" applyFill="1" applyBorder="1" applyAlignment="1">
      <alignment horizontal="center" wrapText="1"/>
    </xf>
    <xf numFmtId="0" fontId="1" fillId="11" borderId="19" xfId="0" applyFont="1" applyFill="1" applyBorder="1" applyAlignment="1">
      <alignment horizontal="center" wrapText="1"/>
    </xf>
    <xf numFmtId="0" fontId="1" fillId="11" borderId="32" xfId="0" applyFont="1" applyFill="1" applyBorder="1" applyAlignment="1">
      <alignment horizontal="center" wrapText="1"/>
    </xf>
    <xf numFmtId="0" fontId="1" fillId="11" borderId="5" xfId="0" applyFont="1" applyFill="1" applyBorder="1" applyAlignment="1">
      <alignment horizontal="center" wrapText="1"/>
    </xf>
    <xf numFmtId="0" fontId="1" fillId="11" borderId="0" xfId="0" applyFont="1" applyFill="1" applyAlignment="1">
      <alignment horizontal="center" wrapText="1"/>
    </xf>
    <xf numFmtId="0" fontId="1" fillId="11" borderId="4" xfId="0" applyFont="1" applyFill="1" applyBorder="1" applyAlignment="1">
      <alignment horizontal="center" wrapText="1"/>
    </xf>
    <xf numFmtId="0" fontId="7" fillId="12" borderId="42" xfId="0" applyFont="1" applyFill="1" applyBorder="1" applyAlignment="1">
      <alignment horizontal="center" wrapText="1"/>
    </xf>
    <xf numFmtId="0" fontId="7" fillId="12" borderId="26" xfId="0" applyFont="1" applyFill="1" applyBorder="1" applyAlignment="1">
      <alignment horizontal="center" wrapText="1"/>
    </xf>
    <xf numFmtId="0" fontId="7" fillId="12" borderId="33" xfId="0" applyFont="1" applyFill="1" applyBorder="1" applyAlignment="1">
      <alignment horizontal="center" wrapText="1"/>
    </xf>
    <xf numFmtId="0" fontId="1" fillId="11" borderId="25" xfId="0" applyFont="1" applyFill="1" applyBorder="1" applyAlignment="1">
      <alignment horizontal="center" wrapText="1"/>
    </xf>
    <xf numFmtId="0" fontId="1" fillId="11" borderId="11" xfId="0" applyFont="1" applyFill="1" applyBorder="1" applyAlignment="1">
      <alignment horizontal="center" wrapText="1"/>
    </xf>
    <xf numFmtId="0" fontId="7" fillId="12" borderId="16" xfId="0" applyFont="1" applyFill="1" applyBorder="1" applyAlignment="1">
      <alignment horizontal="center" wrapText="1"/>
    </xf>
    <xf numFmtId="0" fontId="6" fillId="0" borderId="0" xfId="3" applyAlignment="1">
      <alignment horizontal="left"/>
    </xf>
    <xf numFmtId="0" fontId="0" fillId="7" borderId="18" xfId="0" applyFill="1" applyBorder="1" applyAlignment="1">
      <alignment horizontal="center"/>
    </xf>
    <xf numFmtId="0" fontId="0" fillId="7" borderId="19" xfId="0" applyFill="1" applyBorder="1" applyAlignment="1">
      <alignment horizontal="center"/>
    </xf>
    <xf numFmtId="0" fontId="0" fillId="7" borderId="25" xfId="0" applyFill="1" applyBorder="1" applyAlignment="1">
      <alignment horizontal="center"/>
    </xf>
    <xf numFmtId="0" fontId="0" fillId="7" borderId="5" xfId="0" applyFill="1" applyBorder="1" applyAlignment="1">
      <alignment horizontal="center"/>
    </xf>
    <xf numFmtId="0" fontId="0" fillId="7" borderId="0" xfId="0" applyFill="1" applyAlignment="1">
      <alignment horizontal="center"/>
    </xf>
    <xf numFmtId="0" fontId="0" fillId="7" borderId="11" xfId="0" applyFill="1" applyBorder="1" applyAlignment="1">
      <alignment horizontal="center"/>
    </xf>
    <xf numFmtId="0" fontId="5" fillId="2" borderId="42" xfId="0" applyFont="1" applyFill="1" applyBorder="1" applyAlignment="1">
      <alignment horizontal="center"/>
    </xf>
    <xf numFmtId="0" fontId="5" fillId="2" borderId="26" xfId="0" applyFont="1" applyFill="1" applyBorder="1" applyAlignment="1">
      <alignment horizontal="center"/>
    </xf>
    <xf numFmtId="0" fontId="5" fillId="2" borderId="16" xfId="0" applyFont="1" applyFill="1" applyBorder="1" applyAlignment="1">
      <alignment horizontal="center"/>
    </xf>
    <xf numFmtId="0" fontId="0" fillId="7" borderId="32" xfId="0" applyFill="1" applyBorder="1" applyAlignment="1">
      <alignment horizontal="center"/>
    </xf>
    <xf numFmtId="0" fontId="0" fillId="7" borderId="4" xfId="0" applyFill="1" applyBorder="1" applyAlignment="1">
      <alignment horizontal="center"/>
    </xf>
    <xf numFmtId="0" fontId="5" fillId="2" borderId="33" xfId="0" applyFont="1" applyFill="1" applyBorder="1" applyAlignment="1">
      <alignment horizontal="center"/>
    </xf>
    <xf numFmtId="0" fontId="5" fillId="7" borderId="18" xfId="0" applyFont="1" applyFill="1" applyBorder="1" applyAlignment="1">
      <alignment horizontal="center"/>
    </xf>
    <xf numFmtId="0" fontId="5" fillId="7" borderId="19" xfId="0" applyFont="1" applyFill="1" applyBorder="1" applyAlignment="1">
      <alignment horizontal="center"/>
    </xf>
    <xf numFmtId="0" fontId="5" fillId="7" borderId="32" xfId="0" applyFont="1" applyFill="1" applyBorder="1" applyAlignment="1">
      <alignment horizontal="center"/>
    </xf>
    <xf numFmtId="0" fontId="20" fillId="0" borderId="0" xfId="0" applyFont="1" applyAlignment="1">
      <alignment horizontal="center" wrapText="1"/>
    </xf>
    <xf numFmtId="0" fontId="7" fillId="11" borderId="18"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7" fillId="11" borderId="32"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0" xfId="0" applyFont="1" applyFill="1" applyAlignment="1">
      <alignment horizontal="center" vertical="center" wrapText="1"/>
    </xf>
    <xf numFmtId="0" fontId="7" fillId="11" borderId="4" xfId="0" applyFont="1" applyFill="1" applyBorder="1" applyAlignment="1">
      <alignment horizontal="center" vertical="center" wrapText="1"/>
    </xf>
    <xf numFmtId="0" fontId="7" fillId="12" borderId="36" xfId="0" applyFont="1" applyFill="1" applyBorder="1" applyAlignment="1">
      <alignment horizontal="center" vertical="center" wrapText="1"/>
    </xf>
    <xf numFmtId="0" fontId="7" fillId="12" borderId="2" xfId="0" applyFont="1" applyFill="1" applyBorder="1" applyAlignment="1">
      <alignment horizontal="center" vertical="center" wrapText="1"/>
    </xf>
    <xf numFmtId="0" fontId="7" fillId="12" borderId="37" xfId="0" applyFont="1" applyFill="1" applyBorder="1" applyAlignment="1">
      <alignment horizontal="center" vertical="center" wrapText="1"/>
    </xf>
    <xf numFmtId="0" fontId="5" fillId="4" borderId="0" xfId="0" applyFont="1" applyFill="1" applyAlignment="1">
      <alignment horizontal="center"/>
    </xf>
    <xf numFmtId="0" fontId="5" fillId="0" borderId="0" xfId="0" applyFont="1" applyAlignment="1">
      <alignment horizontal="center"/>
    </xf>
    <xf numFmtId="0" fontId="7" fillId="11" borderId="18" xfId="0" applyFont="1" applyFill="1" applyBorder="1" applyAlignment="1">
      <alignment horizontal="center" vertical="center"/>
    </xf>
    <xf numFmtId="0" fontId="7" fillId="11" borderId="19" xfId="0" applyFont="1" applyFill="1" applyBorder="1" applyAlignment="1">
      <alignment horizontal="center" vertical="center"/>
    </xf>
    <xf numFmtId="0" fontId="7" fillId="11" borderId="25" xfId="0" applyFont="1" applyFill="1" applyBorder="1" applyAlignment="1">
      <alignment horizontal="center" vertical="center"/>
    </xf>
    <xf numFmtId="0" fontId="7" fillId="11" borderId="5" xfId="0" applyFont="1" applyFill="1" applyBorder="1" applyAlignment="1">
      <alignment horizontal="center" vertical="center"/>
    </xf>
    <xf numFmtId="0" fontId="7" fillId="11" borderId="0" xfId="0" applyFont="1" applyFill="1" applyAlignment="1">
      <alignment horizontal="center" vertical="center"/>
    </xf>
    <xf numFmtId="0" fontId="7" fillId="11" borderId="11" xfId="0" applyFont="1" applyFill="1" applyBorder="1" applyAlignment="1">
      <alignment horizontal="center" vertical="center"/>
    </xf>
    <xf numFmtId="0" fontId="7" fillId="12" borderId="42" xfId="0" applyFont="1" applyFill="1" applyBorder="1" applyAlignment="1">
      <alignment horizontal="center" vertical="center"/>
    </xf>
    <xf numFmtId="0" fontId="7" fillId="12" borderId="26" xfId="0" applyFont="1" applyFill="1" applyBorder="1" applyAlignment="1">
      <alignment horizontal="center" vertical="center"/>
    </xf>
    <xf numFmtId="0" fontId="7" fillId="12" borderId="16" xfId="0" applyFont="1" applyFill="1" applyBorder="1" applyAlignment="1">
      <alignment horizontal="center" vertical="center"/>
    </xf>
    <xf numFmtId="0" fontId="20" fillId="0" borderId="2" xfId="0" applyFont="1" applyBorder="1" applyAlignment="1">
      <alignment horizontal="center" vertical="center"/>
    </xf>
    <xf numFmtId="0" fontId="7" fillId="11" borderId="32" xfId="0" applyFont="1" applyFill="1" applyBorder="1" applyAlignment="1">
      <alignment horizontal="center" vertical="center"/>
    </xf>
    <xf numFmtId="0" fontId="7" fillId="11" borderId="4" xfId="0" applyFont="1" applyFill="1" applyBorder="1" applyAlignment="1">
      <alignment horizontal="center" vertical="center"/>
    </xf>
    <xf numFmtId="0" fontId="7" fillId="12" borderId="33" xfId="0" applyFont="1" applyFill="1" applyBorder="1" applyAlignment="1">
      <alignment horizontal="center" vertical="center"/>
    </xf>
    <xf numFmtId="0" fontId="20" fillId="0" borderId="2" xfId="0" applyFont="1" applyBorder="1" applyAlignment="1">
      <alignment horizontal="center" wrapText="1"/>
    </xf>
    <xf numFmtId="0" fontId="24" fillId="0" borderId="0" xfId="0" applyFont="1" applyAlignment="1">
      <alignment horizontal="center"/>
    </xf>
    <xf numFmtId="0" fontId="5" fillId="11" borderId="18" xfId="0" applyFont="1" applyFill="1" applyBorder="1" applyAlignment="1">
      <alignment horizontal="center" vertical="center"/>
    </xf>
    <xf numFmtId="0" fontId="5" fillId="11" borderId="19" xfId="0" applyFont="1" applyFill="1" applyBorder="1" applyAlignment="1">
      <alignment horizontal="center" vertical="center"/>
    </xf>
    <xf numFmtId="0" fontId="5" fillId="11" borderId="32" xfId="0" applyFont="1" applyFill="1" applyBorder="1" applyAlignment="1">
      <alignment horizontal="center" vertical="center"/>
    </xf>
    <xf numFmtId="0" fontId="5" fillId="11" borderId="25" xfId="0" applyFont="1" applyFill="1" applyBorder="1" applyAlignment="1">
      <alignment horizontal="center" vertical="center"/>
    </xf>
    <xf numFmtId="0" fontId="0" fillId="2" borderId="42" xfId="0" applyFill="1" applyBorder="1" applyAlignment="1">
      <alignment horizontal="center"/>
    </xf>
    <xf numFmtId="0" fontId="0" fillId="2" borderId="26" xfId="0" applyFill="1" applyBorder="1" applyAlignment="1">
      <alignment horizontal="center"/>
    </xf>
    <xf numFmtId="0" fontId="0" fillId="2" borderId="33" xfId="0" applyFill="1" applyBorder="1" applyAlignment="1">
      <alignment horizontal="center"/>
    </xf>
    <xf numFmtId="0" fontId="5" fillId="7" borderId="25" xfId="0" applyFont="1" applyFill="1" applyBorder="1" applyAlignment="1">
      <alignment horizontal="center"/>
    </xf>
    <xf numFmtId="0" fontId="0" fillId="2" borderId="16" xfId="0" applyFill="1" applyBorder="1" applyAlignment="1">
      <alignment horizontal="center"/>
    </xf>
    <xf numFmtId="0" fontId="5" fillId="7" borderId="5" xfId="0" applyFont="1" applyFill="1" applyBorder="1" applyAlignment="1">
      <alignment horizontal="center"/>
    </xf>
    <xf numFmtId="0" fontId="5" fillId="7" borderId="0" xfId="0" applyFont="1" applyFill="1" applyAlignment="1">
      <alignment horizontal="center"/>
    </xf>
    <xf numFmtId="0" fontId="5" fillId="7" borderId="11" xfId="0" applyFont="1" applyFill="1" applyBorder="1" applyAlignment="1">
      <alignment horizontal="center"/>
    </xf>
    <xf numFmtId="0" fontId="5" fillId="7" borderId="4" xfId="0" applyFont="1" applyFill="1" applyBorder="1" applyAlignment="1">
      <alignment horizontal="center"/>
    </xf>
    <xf numFmtId="0" fontId="0" fillId="2" borderId="42" xfId="0" applyFill="1" applyBorder="1" applyAlignment="1">
      <alignment horizontal="center" vertical="center"/>
    </xf>
    <xf numFmtId="0" fontId="0" fillId="2" borderId="26" xfId="0" applyFill="1" applyBorder="1" applyAlignment="1">
      <alignment horizontal="center" vertical="center"/>
    </xf>
    <xf numFmtId="0" fontId="0" fillId="2" borderId="33" xfId="0" applyFill="1" applyBorder="1" applyAlignment="1">
      <alignment horizontal="center" vertical="center"/>
    </xf>
    <xf numFmtId="0" fontId="0" fillId="7" borderId="5" xfId="0" applyFill="1" applyBorder="1" applyAlignment="1">
      <alignment horizontal="center" vertical="center"/>
    </xf>
    <xf numFmtId="0" fontId="0" fillId="7" borderId="0" xfId="0" applyFill="1" applyAlignment="1">
      <alignment horizontal="center" vertical="center"/>
    </xf>
    <xf numFmtId="0" fontId="0" fillId="7" borderId="4" xfId="0" applyFill="1" applyBorder="1" applyAlignment="1">
      <alignment horizontal="center" vertical="center"/>
    </xf>
    <xf numFmtId="0" fontId="0" fillId="7" borderId="18" xfId="0" applyFill="1" applyBorder="1" applyAlignment="1">
      <alignment horizontal="center" vertical="center"/>
    </xf>
    <xf numFmtId="0" fontId="0" fillId="7" borderId="19" xfId="0" applyFill="1" applyBorder="1" applyAlignment="1">
      <alignment horizontal="center" vertical="center"/>
    </xf>
    <xf numFmtId="0" fontId="0" fillId="7" borderId="32" xfId="0" applyFill="1" applyBorder="1" applyAlignment="1">
      <alignment horizontal="center" vertical="center"/>
    </xf>
    <xf numFmtId="0" fontId="5" fillId="0" borderId="0" xfId="0" applyFont="1" applyAlignment="1">
      <alignment horizontal="center" vertical="center"/>
    </xf>
    <xf numFmtId="0" fontId="0" fillId="7" borderId="25" xfId="0" applyFill="1" applyBorder="1" applyAlignment="1">
      <alignment horizontal="center" vertical="center"/>
    </xf>
    <xf numFmtId="0" fontId="0" fillId="7" borderId="11" xfId="0" applyFill="1" applyBorder="1" applyAlignment="1">
      <alignment horizontal="center" vertical="center"/>
    </xf>
    <xf numFmtId="0" fontId="0" fillId="2" borderId="16" xfId="0" applyFill="1" applyBorder="1" applyAlignment="1">
      <alignment horizontal="center" vertical="center"/>
    </xf>
    <xf numFmtId="0" fontId="0" fillId="13" borderId="5" xfId="0" applyFill="1" applyBorder="1" applyAlignment="1">
      <alignment vertical="center"/>
    </xf>
    <xf numFmtId="0" fontId="0" fillId="13" borderId="0" xfId="0" applyFill="1" applyAlignment="1">
      <alignment horizontal="right" vertical="center"/>
    </xf>
    <xf numFmtId="0" fontId="0" fillId="13" borderId="4" xfId="0" applyFill="1" applyBorder="1" applyAlignment="1">
      <alignment vertical="center"/>
    </xf>
  </cellXfs>
  <cellStyles count="5">
    <cellStyle name="Hipervínculo" xfId="3" builtinId="8"/>
    <cellStyle name="Hyperlink" xfId="4" xr:uid="{00000000-000B-0000-0000-000008000000}"/>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F5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ngella De Blasis Vilches (angella.deblasis)" id="{4F59C687-96AF-FF40-B1A0-80927F54FE11}" userId="S::angella.deblasis@uchile.cl::430b3c40-8619-4b5c-b6eb-dc73e4be4ae2"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E9" dT="2024-05-20T18:09:28.87" personId="{4F59C687-96AF-FF40-B1A0-80927F54FE11}" id="{13D148BF-E65C-0142-AFAE-FF3204AC9A62}">
    <text>Se eliminó la Secretaría</text>
  </threadedComment>
  <threadedComment ref="A13" dT="2024-04-23T15:25:59.45" personId="{4F59C687-96AF-FF40-B1A0-80927F54FE11}" id="{3242D833-8793-524F-A7A5-BD517B1288BC}">
    <text>Milei cambió el nombre de Justicia y DDHH a Justicia</text>
  </threadedComment>
  <threadedComment ref="AE20" dT="2024-05-20T18:20:57.34" personId="{4F59C687-96AF-FF40-B1A0-80927F54FE11}" id="{F57D66A1-D111-4742-9F66-4181B0D64012}">
    <text>Se eliminó la Secretaría</text>
  </threadedComment>
  <threadedComment ref="S27" dT="2024-05-20T19:56:12.10" personId="{4F59C687-96AF-FF40-B1A0-80927F54FE11}" id="{FE640CE2-CC56-8647-B0B0-41E2AB1BA204}">
    <text xml:space="preserve">N/A significa que antes no existía la secretaría o que se eliminó. También puede ser que renuncie el titular y no pongan a un sucesor. </text>
  </threadedComment>
  <threadedComment ref="AE48" dT="2024-05-20T19:54:16.97" personId="{4F59C687-96AF-FF40-B1A0-80927F54FE11}" id="{AFF57E45-0FFD-AE43-BDBB-395F8F14B7C5}">
    <text>Eliminó esta secretaría</text>
  </threadedComment>
</ThreadedComments>
</file>

<file path=xl/threadedComments/threadedComment2.xml><?xml version="1.0" encoding="utf-8"?>
<ThreadedComments xmlns="http://schemas.microsoft.com/office/spreadsheetml/2018/threadedcomments" xmlns:x="http://schemas.openxmlformats.org/spreadsheetml/2006/main">
  <threadedComment ref="N9" dT="2024-05-22T01:29:50.94" personId="{4F59C687-96AF-FF40-B1A0-80927F54FE11}" id="{3120266A-E8E7-7F4E-B959-6C9CBBE8B75F}">
    <text>Renunció el 2 de abril del 2024</text>
  </threadedComment>
  <threadedComment ref="N9" dT="2024-05-22T01:30:46.99" personId="{4F59C687-96AF-FF40-B1A0-80927F54FE11}" id="{852E4698-9ECD-FA40-8133-D89E49BDDEB8}" parentId="{3120266A-E8E7-7F4E-B959-6C9CBBE8B75F}">
    <text>Enrique Parada ministro interino</text>
  </threadedComment>
</ThreadedComments>
</file>

<file path=xl/worksheets/_rels/sheet10.xml.rels><?xml version="1.0" encoding="UTF-8" standalone="yes"?>
<Relationships xmlns="http://schemas.openxmlformats.org/package/2006/relationships"><Relationship Id="rId117" Type="http://schemas.openxmlformats.org/officeDocument/2006/relationships/hyperlink" Target="https://busquedas.elperuano.pe/api/visor_html/1907889-2" TargetMode="External"/><Relationship Id="rId21" Type="http://schemas.openxmlformats.org/officeDocument/2006/relationships/hyperlink" Target="https://www.gob.pe/institucion/bosques/noticias/618977-gabriel-quijandria-acosta-asume-funciones-como-ministro-del-ambiente" TargetMode="External"/><Relationship Id="rId42" Type="http://schemas.openxmlformats.org/officeDocument/2006/relationships/hyperlink" Target="https://www.gob.pe/institucion/mindef/noticias/581141-jose-luis-gavidia-arrascue-es-el-nuevo-ministro-de-defensa" TargetMode="External"/><Relationship Id="rId63" Type="http://schemas.openxmlformats.org/officeDocument/2006/relationships/hyperlink" Target="https://revistamineria.com.pe/actualidad/oscar-vera-es-nuevo-titular-del-minem" TargetMode="External"/><Relationship Id="rId84" Type="http://schemas.openxmlformats.org/officeDocument/2006/relationships/hyperlink" Target="https://peru21.pe/politica/angela-teresa-hernandez-es-la-nueva-titular-de-la-mujer-nueva-ministra-de-la-mujer-angela-teresa-hernandez-ministra-de-la-mujer-nueva-titular-noticia/" TargetMode="External"/><Relationship Id="rId138" Type="http://schemas.openxmlformats.org/officeDocument/2006/relationships/hyperlink" Target="https://www.gob.pe/institucion/minsa/normas-legales/2809993-003-2022-sa" TargetMode="External"/><Relationship Id="rId159" Type="http://schemas.openxmlformats.org/officeDocument/2006/relationships/hyperlink" Target="https://busquedas.elperuano.pe/dispositivo/NL/2102467-5" TargetMode="External"/><Relationship Id="rId170" Type="http://schemas.openxmlformats.org/officeDocument/2006/relationships/hyperlink" Target="https://www.gob.pe/institucion/pcm/normas-legales/3863186-027-2023-pcm" TargetMode="External"/><Relationship Id="rId191" Type="http://schemas.openxmlformats.org/officeDocument/2006/relationships/hyperlink" Target="https://www.gob.pe/institucion/mtpe/funcionarios/116588-jesus-adalberto-baldeon-vasquez" TargetMode="External"/><Relationship Id="rId205" Type="http://schemas.openxmlformats.org/officeDocument/2006/relationships/hyperlink" Target="https://www.radionacional.gob.pe/noticias/politica/designan-nuevo-viceministro-de-politicas-para-la-defensa-del-mindef" TargetMode="External"/><Relationship Id="rId226" Type="http://schemas.openxmlformats.org/officeDocument/2006/relationships/hyperlink" Target="https://gestion.pe/peru/gobierno-designa-a-nueva-viceministra-de-trabajo-de-quien-se-trata-mtpe-daniel-maurate-noticia/" TargetMode="External"/><Relationship Id="rId107" Type="http://schemas.openxmlformats.org/officeDocument/2006/relationships/hyperlink" Target="https://busquedas.elperuano.pe/dispositivo/NL/1867603-3" TargetMode="External"/><Relationship Id="rId11" Type="http://schemas.openxmlformats.org/officeDocument/2006/relationships/hyperlink" Target="https://elcomercio.pe/politica/gobierno/fernando-castaneda-quien-es-el-nuevo-ministro-de-justicia-y-derechos-humanos-noticia/" TargetMode="External"/><Relationship Id="rId32" Type="http://schemas.openxmlformats.org/officeDocument/2006/relationships/hyperlink" Target="http://rpp.pe/politica/gobierno/coronavirus-en-peru-allan-wagner-sera-el-nuevo-ministro-de-relaciones-exteriores-en-reemplazo-de-elizabeth-astete-noticia-1321012" TargetMode="External"/><Relationship Id="rId53" Type="http://schemas.openxmlformats.org/officeDocument/2006/relationships/hyperlink" Target="https://www.swissinfo.ch/spa/el-presidente-de-per&#250;-cambia-a-seis-ministros-tras-ratificar-a-su-premier/47808092" TargetMode="External"/><Relationship Id="rId74" Type="http://schemas.openxmlformats.org/officeDocument/2006/relationships/hyperlink" Target="https://www.gob.pe/institucion/midagri/noticias/928656-angel-manuel-manero-campos-es-el-nuevo-ministro-de-desarrollo-agrario-y-riego" TargetMode="External"/><Relationship Id="rId128" Type="http://schemas.openxmlformats.org/officeDocument/2006/relationships/hyperlink" Target="https://busquedas.elperuano.pe/dispositivo/NL/1985677-3" TargetMode="External"/><Relationship Id="rId149" Type="http://schemas.openxmlformats.org/officeDocument/2006/relationships/hyperlink" Target="https://www.infodefensa.com/texto-diario/mostrar/3810197/leonel-cabrera-nombrado-viceministro-politicas-defensa-peru" TargetMode="External"/><Relationship Id="rId5" Type="http://schemas.openxmlformats.org/officeDocument/2006/relationships/hyperlink" Target="https://www.gob.pe/institucion/marcahuamachuco/noticias/763862-alejandro-neyra-sanchez-asume-como-nuevo-ministro-de-cultura" TargetMode="External"/><Relationship Id="rId95" Type="http://schemas.openxmlformats.org/officeDocument/2006/relationships/hyperlink" Target="https://www.gob.pe/institucion/mincetur/noticias/78085-guillermo-cortes-es-el-nuevo-viceministro-de-turismo" TargetMode="External"/><Relationship Id="rId160" Type="http://schemas.openxmlformats.org/officeDocument/2006/relationships/hyperlink" Target="https://www.mundoacuicola.cl/new/peru-nombran-a-nueva-viceministra-de-pesca-y-acuicultura/" TargetMode="External"/><Relationship Id="rId181" Type="http://schemas.openxmlformats.org/officeDocument/2006/relationships/hyperlink" Target="https://busquedas.elperuano.pe/dispositivo/NL/2183985-6" TargetMode="External"/><Relationship Id="rId216" Type="http://schemas.openxmlformats.org/officeDocument/2006/relationships/hyperlink" Target="https://busquedas.elperuano.pe/dispositivo/NL/2286441-1" TargetMode="External"/><Relationship Id="rId22" Type="http://schemas.openxmlformats.org/officeDocument/2006/relationships/hyperlink" Target="https://www.gob.pe/institucion/mincetur/noticias/314798-claudia-cornejo-mohme-juro-como-ministra-de-comercio-exterior-y-turismo" TargetMode="External"/><Relationship Id="rId43" Type="http://schemas.openxmlformats.org/officeDocument/2006/relationships/hyperlink" Target="https://www.gob.pe/institucion/regionlima-drelm/noticias/782313-rosendo-serna-roman-asume-el-cargo-de-ministro-de-educacion" TargetMode="External"/><Relationship Id="rId64" Type="http://schemas.openxmlformats.org/officeDocument/2006/relationships/hyperlink" Target="https://elperuano.pe/noticia/202129-vicente-romero-fernandez-es-el-nuevo-ministro-del-interior" TargetMode="External"/><Relationship Id="rId118" Type="http://schemas.openxmlformats.org/officeDocument/2006/relationships/hyperlink" Target="https://ecomingrupo.com/gobierno-designa-a-los-nuevos-viceministros-de-hidrocarburos-y-electricidad/" TargetMode="External"/><Relationship Id="rId139" Type="http://schemas.openxmlformats.org/officeDocument/2006/relationships/hyperlink" Target="https://busquedas.elperuano.pe/dispositivo/NL/2002069-9" TargetMode="External"/><Relationship Id="rId85" Type="http://schemas.openxmlformats.org/officeDocument/2006/relationships/hyperlink" Target="https://elcomercio.pe/economia/sergio-gonzales-guerrero-es-el-nuevo-ministro-de-la-produccion-y-reemplaza-a-ana-maria-choquehuanca-dina-boluarte-gustavo-adrianzen-ultimas-noticia/" TargetMode="External"/><Relationship Id="rId150" Type="http://schemas.openxmlformats.org/officeDocument/2006/relationships/hyperlink" Target="https://www.infobae.com/america/peru/2022/12/10/alex-contreras-miranda-perfil-y-hoja-de-vida-del-nuevo-ministro-de-economia-y-finanzas/" TargetMode="External"/><Relationship Id="rId171" Type="http://schemas.openxmlformats.org/officeDocument/2006/relationships/hyperlink" Target="https://agraria.pe/noticias/designan-a-segundo-enrique-regalado-gamonal-como-viceministr-30743" TargetMode="External"/><Relationship Id="rId192" Type="http://schemas.openxmlformats.org/officeDocument/2006/relationships/hyperlink" Target="https://cdn.www.gob.pe/uploads/document/file/5880917/5209688-resolucion-directoral-000068-2024-mtpe_4_12-juan-navarro-pando.pdf" TargetMode="External"/><Relationship Id="rId206" Type="http://schemas.openxmlformats.org/officeDocument/2006/relationships/hyperlink" Target="https://www.gob.pe/institucion/mindef/funcionarios" TargetMode="External"/><Relationship Id="rId227" Type="http://schemas.openxmlformats.org/officeDocument/2006/relationships/hyperlink" Target="https://www.gob.pe/institucion/mtc/funcionarios/113494-ismael-sutta-soto" TargetMode="External"/><Relationship Id="rId12" Type="http://schemas.openxmlformats.org/officeDocument/2006/relationships/hyperlink" Target="https://www.gob.pe/institucion/mimp/noticias/52117-gloria-montenegro-es-ratificada-como-titular-de-la-mujer-y-poblaciones-vulnerables" TargetMode="External"/><Relationship Id="rId33" Type="http://schemas.openxmlformats.org/officeDocument/2006/relationships/hyperlink" Target="https://rpp.pe/politica/gobierno/oscar-ugarte-juro-como-nuevo-ministro-de-salud-en-reemplazo-de-pilar-mazzetti-noticia-1320722" TargetMode="External"/><Relationship Id="rId108" Type="http://schemas.openxmlformats.org/officeDocument/2006/relationships/hyperlink" Target="https://busquedas.elperuano.pe/api/media/http:/172.20.0.101/file/FJ5yea38Kh69BtUITQWJlT/*/1883034-4.pdf/PDF" TargetMode="External"/><Relationship Id="rId129" Type="http://schemas.openxmlformats.org/officeDocument/2006/relationships/hyperlink" Target="https://www.instagram.com/p/CPHaxrJBIYQ/" TargetMode="External"/><Relationship Id="rId54" Type="http://schemas.openxmlformats.org/officeDocument/2006/relationships/hyperlink" Target="https://rpp.pe/politica/gobierno/geiner-alvarado-lopez-el-nuevo-ministro-de-vivienda-construccion-y-saneamiento-perfil-noticia-1350029" TargetMode="External"/><Relationship Id="rId75" Type="http://schemas.openxmlformats.org/officeDocument/2006/relationships/hyperlink" Target="https://www.elperuano.pe/noticia/238506-juan-carlos-castro-es-ratificado-en-el-cargo-de-ministro-del-ambiente" TargetMode="External"/><Relationship Id="rId96" Type="http://schemas.openxmlformats.org/officeDocument/2006/relationships/hyperlink" Target="https://ddclalibertad.gob.pe/ministerio-de-cultura-designa-a-nueva-viceministra-de-patrimonio-cultural-e-industrias-culturales/" TargetMode="External"/><Relationship Id="rId140" Type="http://schemas.openxmlformats.org/officeDocument/2006/relationships/hyperlink" Target="https://www.gob.pe/institucion/mtpe/normas-legales/2067773-020-2021-tr" TargetMode="External"/><Relationship Id="rId161" Type="http://schemas.openxmlformats.org/officeDocument/2006/relationships/hyperlink" Target="https://busquedas.elperuano.pe/dispositivo/NL/2095046-1" TargetMode="External"/><Relationship Id="rId182" Type="http://schemas.openxmlformats.org/officeDocument/2006/relationships/hyperlink" Target="https://www.gob.pe/institucion/minjus/funcionarios/79331-luigino-pilotto-carreno" TargetMode="External"/><Relationship Id="rId217" Type="http://schemas.openxmlformats.org/officeDocument/2006/relationships/hyperlink" Target="https://www.gob.pe/institucion/minjus/funcionarios/79331-luigino-pilotto-carreno" TargetMode="External"/><Relationship Id="rId6" Type="http://schemas.openxmlformats.org/officeDocument/2006/relationships/hyperlink" Target="https://www.gob.pe/es/n/52119" TargetMode="External"/><Relationship Id="rId23" Type="http://schemas.openxmlformats.org/officeDocument/2006/relationships/hyperlink" Target="https://www.gob.pe/institucion/marcahuamachuco/noticias/763862-alejandro-neyra-sanchez-asume-como-nuevo-ministro-de-cultura" TargetMode="External"/><Relationship Id="rId119" Type="http://schemas.openxmlformats.org/officeDocument/2006/relationships/hyperlink" Target="https://gestion.pe/economia/edgardo-cruzado-silverii-sera-el-nuevo-jefe-del-gabinete-de-asesores-del-mef-nndc-noticia/" TargetMode="External"/><Relationship Id="rId44" Type="http://schemas.openxmlformats.org/officeDocument/2006/relationships/hyperlink" Target="https://www.df.cl/internacional/ripe/gabinete-peruano-ministro-de-economia-pedro-francke-seria-reemplazado" TargetMode="External"/><Relationship Id="rId65" Type="http://schemas.openxmlformats.org/officeDocument/2006/relationships/hyperlink" Target="https://rpp.pe/politica/actualidad/daniel-maurate-romero-es-el-nuevo-ministro-de-justicia-perfil-noticia-1480398" TargetMode="External"/><Relationship Id="rId86" Type="http://schemas.openxmlformats.org/officeDocument/2006/relationships/hyperlink" Target="https://limagris.com/javier-gonzalez-olaechea-juramenta-como-nuevo-ministro-de-relaciones-exteriores/" TargetMode="External"/><Relationship Id="rId130" Type="http://schemas.openxmlformats.org/officeDocument/2006/relationships/hyperlink" Target="https://www.lostiempos.com/actualidad/mundo/20210808/dos-viceministros-renuncian-peru-cambios-policia" TargetMode="External"/><Relationship Id="rId151" Type="http://schemas.openxmlformats.org/officeDocument/2006/relationships/hyperlink" Target="https://www.gob.pe/institucion/regionica/normas-legales/4033927-174-2022-gore-ica-ggr" TargetMode="External"/><Relationship Id="rId172" Type="http://schemas.openxmlformats.org/officeDocument/2006/relationships/hyperlink" Target="https://busquedas.elperuano.pe/dispositivo/NL/2138815-6" TargetMode="External"/><Relationship Id="rId193" Type="http://schemas.openxmlformats.org/officeDocument/2006/relationships/hyperlink" Target="https://www.gob.pe/institucion/mtc/funcionarios/113494-ismael-sutta-soto" TargetMode="External"/><Relationship Id="rId207" Type="http://schemas.openxmlformats.org/officeDocument/2006/relationships/hyperlink" Target="https://www.gob.pe/institucion/mef/funcionarios" TargetMode="External"/><Relationship Id="rId228" Type="http://schemas.openxmlformats.org/officeDocument/2006/relationships/hyperlink" Target="https://www.gob.pe/institucion/vivienda/funcionarios/89009-hernan-jesus-navarro-franco" TargetMode="External"/><Relationship Id="rId13" Type="http://schemas.openxmlformats.org/officeDocument/2006/relationships/hyperlink" Target="https://elcomercio.pe/economia/peru/produce-conoce-perfil-nueva-ministra-rocio-barrios-noticia-615753-noticia/?outputType=amp" TargetMode="External"/><Relationship Id="rId109" Type="http://schemas.openxmlformats.org/officeDocument/2006/relationships/hyperlink" Target="https://www.gob.pe/institucion/produce/normas-legales/858163-002-2020-produce" TargetMode="External"/><Relationship Id="rId34" Type="http://schemas.openxmlformats.org/officeDocument/2006/relationships/hyperlink" Target="https://www.gob.pe/institucion/mtpe/noticias/314790-javier-palacios-es-el-nuevo-ministro-de-trabajo-y-promocion-del-empleo" TargetMode="External"/><Relationship Id="rId55" Type="http://schemas.openxmlformats.org/officeDocument/2006/relationships/hyperlink" Target="https://elperuano.pe/noticia/198709-alberto-otarola-penaranda-es-nombrado-nuevo-ministro-de-defensa" TargetMode="External"/><Relationship Id="rId76" Type="http://schemas.openxmlformats.org/officeDocument/2006/relationships/hyperlink" Target="https://elcomercio.pe/economia/dina-boluarte-elizabeth-galdo-marin-es-la-nueva-ministra-de-comercio-exterior-y-turismo-mincetur-gustavo-adrianzen-ultimas-noticia/" TargetMode="External"/><Relationship Id="rId97" Type="http://schemas.openxmlformats.org/officeDocument/2006/relationships/hyperlink" Target="https://busquedas.elperuano.pe/api/media/http:/172.20.0.101/file/FdpOtVUa4yfB_Cq8Zff1-6/*/1907448-2.pdf/PDF" TargetMode="External"/><Relationship Id="rId120" Type="http://schemas.openxmlformats.org/officeDocument/2006/relationships/hyperlink" Target="https://www.iagua.es/noticias/ana-peru/peru-inaugura-centro-informacion-recursos-hidricos-que-potenciara-gestion-agua" TargetMode="External"/><Relationship Id="rId141" Type="http://schemas.openxmlformats.org/officeDocument/2006/relationships/hyperlink" Target="https://www.gob.pe/institucion/mtpe/normas-legales/2069945-021-2021-tr" TargetMode="External"/><Relationship Id="rId7" Type="http://schemas.openxmlformats.org/officeDocument/2006/relationships/hyperlink" Target="https://andina.pe/agencia/noticia-maria-antonieta-alva-jura-como-ministra-economia-y-finanzas-808825.aspx" TargetMode="External"/><Relationship Id="rId162" Type="http://schemas.openxmlformats.org/officeDocument/2006/relationships/hyperlink" Target="https://www.gob.pe/institucion/minsa/normas-legales/4347404-588-2023-minsa" TargetMode="External"/><Relationship Id="rId183" Type="http://schemas.openxmlformats.org/officeDocument/2006/relationships/hyperlink" Target="https://www.gob.pe/institucion/minjus/funcionarios/95765-walther-javier-iberos-guevara" TargetMode="External"/><Relationship Id="rId218" Type="http://schemas.openxmlformats.org/officeDocument/2006/relationships/hyperlink" Target="https://www.gob.pe/institucion/mimp/funcionarios" TargetMode="External"/><Relationship Id="rId24" Type="http://schemas.openxmlformats.org/officeDocument/2006/relationships/hyperlink" Target="https://www.defensa.com/peru/abogada-nuria-esparch-fernandez-nueva-ministra-defensa-peru" TargetMode="External"/><Relationship Id="rId45" Type="http://schemas.openxmlformats.org/officeDocument/2006/relationships/hyperlink" Target="https://www.gob.pe/institucion/minem/noticias/638234-gobierno-ratifica-a-alessandra-g-herrera-jara-como-ministra-de-energia-y-minas" TargetMode="External"/><Relationship Id="rId66" Type="http://schemas.openxmlformats.org/officeDocument/2006/relationships/hyperlink" Target="https://andina.pe/agencia/noticia-nancy-tolentino-gamarra-es-nueva-ministra-de-mujer-y-poblaciones-vulnerables-925211.aspx" TargetMode="External"/><Relationship Id="rId87" Type="http://schemas.openxmlformats.org/officeDocument/2006/relationships/hyperlink" Target="https://rpp.pe/politica/actualidad/cesar-vasquez-es-el-nuevo-ministro-de-salud-tras-la-salida-de-rosa-gutierrez-noticia-1491005" TargetMode="External"/><Relationship Id="rId110" Type="http://schemas.openxmlformats.org/officeDocument/2006/relationships/hyperlink" Target="https://busquedas.elperuano.pe/dispositivo/NL/1906189-3" TargetMode="External"/><Relationship Id="rId131" Type="http://schemas.openxmlformats.org/officeDocument/2006/relationships/hyperlink" Target="https://busquedas.elperuano.pe/api/visor_html/1987946-3" TargetMode="External"/><Relationship Id="rId152" Type="http://schemas.openxmlformats.org/officeDocument/2006/relationships/hyperlink" Target="https://www.gob.pe/institucion/minem/noticias/587786-gobierno-designa-a-nuevos-viceministros-de-minas-e-hidrocarburos" TargetMode="External"/><Relationship Id="rId173" Type="http://schemas.openxmlformats.org/officeDocument/2006/relationships/hyperlink" Target="https://elperuano.pe/noticia/200045-gobierno-designo-a-viceministras-de-comercio-exterior-y-de-turismo" TargetMode="External"/><Relationship Id="rId194" Type="http://schemas.openxmlformats.org/officeDocument/2006/relationships/hyperlink" Target="https://busquedas.elperuano.pe/api/visor_html/2215923-9" TargetMode="External"/><Relationship Id="rId208" Type="http://schemas.openxmlformats.org/officeDocument/2006/relationships/hyperlink" Target="https://www.gob.pe/institucion/mef/funcionarios" TargetMode="External"/><Relationship Id="rId229" Type="http://schemas.openxmlformats.org/officeDocument/2006/relationships/hyperlink" Target="https://busquedas.elperuano.pe/dispositivo/NL/2284280-4" TargetMode="External"/><Relationship Id="rId14" Type="http://schemas.openxmlformats.org/officeDocument/2006/relationships/hyperlink" Target="https://elcomercio.pe/politica/gustavo-meza-cuadra-diplomatico-de-carrera-juro-como-nuevo-canciller-noticia/" TargetMode="External"/><Relationship Id="rId35" Type="http://schemas.openxmlformats.org/officeDocument/2006/relationships/hyperlink" Target="https://andina.pe/agencia/noticia-mira-aqui-hoja-vida-del-ministro-transportes-y-comunicaciones-822014.aspx" TargetMode="External"/><Relationship Id="rId56" Type="http://schemas.openxmlformats.org/officeDocument/2006/relationships/hyperlink" Target="https://www.elperuano.pe/noticia/198715-designan-a-nelly-paredes-del-castillo-ministra-de-desarrollo-agrario-y-riego" TargetMode="External"/><Relationship Id="rId77" Type="http://schemas.openxmlformats.org/officeDocument/2006/relationships/hyperlink" Target="https://rpp.pe/politica/gobierno/leslie-urteaga-jura-como-nueva-ministra-de-cultura-perfil-noticia-1455089" TargetMode="External"/><Relationship Id="rId100" Type="http://schemas.openxmlformats.org/officeDocument/2006/relationships/hyperlink" Target="https://www.edugestores.pe/?p=24351" TargetMode="External"/><Relationship Id="rId8" Type="http://schemas.openxmlformats.org/officeDocument/2006/relationships/hyperlink" Target="https://andina.pe/agencia/noticia-conoce-perfil-martin-benavides-nuevo-ministro-educacion-785075.aspx" TargetMode="External"/><Relationship Id="rId98" Type="http://schemas.openxmlformats.org/officeDocument/2006/relationships/hyperlink" Target="https://www.gob.pe/institucion/mindef/noticias/214617-contralmirante-r-jose-manuel-boggiano-es-el-nuevo-viceministro-de-recursos-para-la-defensa" TargetMode="External"/><Relationship Id="rId121" Type="http://schemas.openxmlformats.org/officeDocument/2006/relationships/hyperlink" Target="https://www.actualidadambiental.pe/alfredo-mamani-es-el-nuevo-viceministro/" TargetMode="External"/><Relationship Id="rId142" Type="http://schemas.openxmlformats.org/officeDocument/2006/relationships/hyperlink" Target="https://busquedas.elperuano.pe/dispositivo/NL/1985677-9" TargetMode="External"/><Relationship Id="rId163" Type="http://schemas.openxmlformats.org/officeDocument/2006/relationships/hyperlink" Target="https://www.gob.pe/institucion/mtpe/normas-legales/3035069-013-2022-tr" TargetMode="External"/><Relationship Id="rId184" Type="http://schemas.openxmlformats.org/officeDocument/2006/relationships/hyperlink" Target="https://busquedas.elperuano.pe/dispositivo/NL/2253867-1" TargetMode="External"/><Relationship Id="rId219" Type="http://schemas.openxmlformats.org/officeDocument/2006/relationships/hyperlink" Target="https://www.gob.pe/institucion/mimp/funcionarios" TargetMode="External"/><Relationship Id="rId25" Type="http://schemas.openxmlformats.org/officeDocument/2006/relationships/hyperlink" Target="https://cf.gob.pe/comunicacion/notas-de-prensa/designan-a-waldo-mendoza-como-ministro-de-economia-y-finanzas/" TargetMode="External"/><Relationship Id="rId46" Type="http://schemas.openxmlformats.org/officeDocument/2006/relationships/hyperlink" Target="https://rpp.pe/politica/gobierno/willy-huerta-olivas-juro-como-nuevo-ministro-del-interior-noticia-1419199" TargetMode="External"/><Relationship Id="rId67" Type="http://schemas.openxmlformats.org/officeDocument/2006/relationships/hyperlink" Target="https://revistaganamas.com.pe/raul-perez-reyes-juramento-como-ministro-de-la-produccion/" TargetMode="External"/><Relationship Id="rId116" Type="http://schemas.openxmlformats.org/officeDocument/2006/relationships/hyperlink" Target="https://busquedas.elperuano.pe/dispositivo/NL/1871512-39" TargetMode="External"/><Relationship Id="rId137" Type="http://schemas.openxmlformats.org/officeDocument/2006/relationships/hyperlink" Target="https://busquedas.elperuano.pe/dispositivo/NL/2095046-1" TargetMode="External"/><Relationship Id="rId158" Type="http://schemas.openxmlformats.org/officeDocument/2006/relationships/hyperlink" Target="https://busquedas.elperuano.pe/dispositivo/NL/2102467-3" TargetMode="External"/><Relationship Id="rId20" Type="http://schemas.openxmlformats.org/officeDocument/2006/relationships/hyperlink" Target="https://www.nasmartin.com/federico-tenorio-calderon-nuevo-titular-de-agricultura-y-gran-alegria-para-todo-el-sector/" TargetMode="External"/><Relationship Id="rId41" Type="http://schemas.openxmlformats.org/officeDocument/2006/relationships/hyperlink" Target="https://peru21.pe/politica/alejandro-salas-deja-cultura-y-jura-como-nuevo-ministro-de-trabajo-y-promocion-del-empleo-gabinete-ministerial-pedro-castillo-rmmn-noticia/" TargetMode="External"/><Relationship Id="rId62" Type="http://schemas.openxmlformats.org/officeDocument/2006/relationships/hyperlink" Target="https://elperuano.pe/noticia/210858-conoce-el-perfil-de-la-nueva-ministra-de-educacion-magnet-marquez-ramirez" TargetMode="External"/><Relationship Id="rId83" Type="http://schemas.openxmlformats.org/officeDocument/2006/relationships/hyperlink" Target="https://diariocorreo.pe/politica/eduardo-melchor-arana-es-el-nuevo-ministro-de-justicia-tras-salida-de-daniel-maurate-dina-boluarte-alberto-otarola-noticia/" TargetMode="External"/><Relationship Id="rId88" Type="http://schemas.openxmlformats.org/officeDocument/2006/relationships/hyperlink" Target="https://www.gob.pe/institucion/mtpe/noticias/830091-dr-daniel-maurate-romero-juramenta-como-ministro-de-trabajo-y-promocion-del-empleo" TargetMode="External"/><Relationship Id="rId111" Type="http://schemas.openxmlformats.org/officeDocument/2006/relationships/hyperlink" Target="https://busquedas.elperuano.pe/dispositivo/NL/1873518-8" TargetMode="External"/><Relationship Id="rId132" Type="http://schemas.openxmlformats.org/officeDocument/2006/relationships/hyperlink" Target="https://busquedas.elperuano.pe/dispositivo/NL/1978978-4" TargetMode="External"/><Relationship Id="rId153" Type="http://schemas.openxmlformats.org/officeDocument/2006/relationships/hyperlink" Target="https://busquedas.elperuano.pe/dispositivo/NL/2139275-5" TargetMode="External"/><Relationship Id="rId174" Type="http://schemas.openxmlformats.org/officeDocument/2006/relationships/hyperlink" Target="https://www.gob.pe/institucion/cultura/funcionarios/101417-haydee-victoria-rosas-chavez" TargetMode="External"/><Relationship Id="rId179" Type="http://schemas.openxmlformats.org/officeDocument/2006/relationships/hyperlink" Target="https://elcomercio.pe/economia/designan-como-viceministro-de-hidrocarburos-a-julio-poquioma-shaffer-noticia/" TargetMode="External"/><Relationship Id="rId195" Type="http://schemas.openxmlformats.org/officeDocument/2006/relationships/hyperlink" Target="https://www.gob.pe/institucion/vivienda/funcionarios/89009-hernan-jesus-navarro-franco" TargetMode="External"/><Relationship Id="rId209" Type="http://schemas.openxmlformats.org/officeDocument/2006/relationships/hyperlink" Target="https://www.gob.pe/institucion/minedu/funcionarios/104411-fatima-soraya-altabas-kajatt" TargetMode="External"/><Relationship Id="rId190" Type="http://schemas.openxmlformats.org/officeDocument/2006/relationships/hyperlink" Target="https://www.gob.pe/institucion/minsa/funcionarios/99642-ciro-abel-mestas-valero" TargetMode="External"/><Relationship Id="rId204" Type="http://schemas.openxmlformats.org/officeDocument/2006/relationships/hyperlink" Target="https://www.gob.pe/institucion/cultura/funcionarios" TargetMode="External"/><Relationship Id="rId220" Type="http://schemas.openxmlformats.org/officeDocument/2006/relationships/hyperlink" Target="https://www.gob.pe/institucion/produce/normas-legales/5462039-004-2024-produce" TargetMode="External"/><Relationship Id="rId225" Type="http://schemas.openxmlformats.org/officeDocument/2006/relationships/hyperlink" Target="https://www.gob.pe/institucion/mtpe/funcionarios/116588-jesus-adalberto-baldeon-vasquez" TargetMode="External"/><Relationship Id="rId15" Type="http://schemas.openxmlformats.org/officeDocument/2006/relationships/hyperlink" Target="https://www.gob.pe/institucion/minsa/noticias/109765-presidente-vizcarra-toma-juramento-al-doctor-victor-zamora-mesia-como-nuevo-ministro-de-salud" TargetMode="External"/><Relationship Id="rId36" Type="http://schemas.openxmlformats.org/officeDocument/2006/relationships/hyperlink" Target="https://andina.pe/agencia/noticia-mira-perfil-de-ministra-vivienda-construccion-y-saneamiento-solangel-fernandez-822029.aspx" TargetMode="External"/><Relationship Id="rId57" Type="http://schemas.openxmlformats.org/officeDocument/2006/relationships/hyperlink" Target="https://www.gob.pe/institucion/minam/noticias/678912-doctora-albina-ruiz-rios-juramenta-como-nueva-ministra-del-ambiente" TargetMode="External"/><Relationship Id="rId106" Type="http://schemas.openxmlformats.org/officeDocument/2006/relationships/hyperlink" Target="https://busquedas.elperuano.pe/dispositivo/NL/1978978-4" TargetMode="External"/><Relationship Id="rId127" Type="http://schemas.openxmlformats.org/officeDocument/2006/relationships/hyperlink" Target="https://busquedas.elperuano.pe/api/visor_html/1986589-10" TargetMode="External"/><Relationship Id="rId10" Type="http://schemas.openxmlformats.org/officeDocument/2006/relationships/hyperlink" Target="https://www.gob.pe/institucion/mininter/noticias/314206-gaston-rodriguez-limo-asume-el-cargo-de-ministro-del-interior" TargetMode="External"/><Relationship Id="rId31" Type="http://schemas.openxmlformats.org/officeDocument/2006/relationships/hyperlink" Target="https://andina.pe/agencia/noticia-conoce-perfil-del-ministro-produccion-jose-luis-chicoma-822021.aspx" TargetMode="External"/><Relationship Id="rId52" Type="http://schemas.openxmlformats.org/officeDocument/2006/relationships/hyperlink" Target="https://peru21.pe/politica/alejandro-salas-deja-cultura-y-jura-como-nuevo-ministro-de-trabajo-y-promocion-del-empleo-gabinete-ministerial-pedro-castillo-rmmn-noticia/" TargetMode="External"/><Relationship Id="rId73" Type="http://schemas.openxmlformats.org/officeDocument/2006/relationships/hyperlink" Target="https://elcomercio.pe/politica/gobierno/gustavo-adrianzen-quien-es-el-nuevo-primer-ministro-y-como-llego-a-suceder-a-otarola-perfil-premier-gabinete-ministros-otarola-boluarte-noticia/" TargetMode="External"/><Relationship Id="rId78" Type="http://schemas.openxmlformats.org/officeDocument/2006/relationships/hyperlink" Target="https://www.defensa.com/peru/general-division-r-walter-astudillo-chavez-nuevo-ministro-peru" TargetMode="External"/><Relationship Id="rId94" Type="http://schemas.openxmlformats.org/officeDocument/2006/relationships/hyperlink" Target="https://busquedas.elperuano.pe/dispositivo/NL/1897755-5" TargetMode="External"/><Relationship Id="rId99" Type="http://schemas.openxmlformats.org/officeDocument/2006/relationships/hyperlink" Target="https://www.mef.gob.pe/index.php?option=com_content&amp;view=article&amp;id=6179:ministerio-de-economia-y-finanzas-designo-a-jose-carlos-chavez-cuentas-como-nuevo-viceministro-de-hacienda&amp;catid=100&amp;Itemid=101958&amp;lang=es" TargetMode="External"/><Relationship Id="rId101" Type="http://schemas.openxmlformats.org/officeDocument/2006/relationships/hyperlink" Target="https://andina.pe/agencia/noticia-diana-marchena-es-designada-viceministra-gestion-pedagogica-del-minedu-799036.aspx" TargetMode="External"/><Relationship Id="rId122" Type="http://schemas.openxmlformats.org/officeDocument/2006/relationships/hyperlink" Target="https://busquedas.elperuano.pe/dispositivo/NL/2050839-6" TargetMode="External"/><Relationship Id="rId143" Type="http://schemas.openxmlformats.org/officeDocument/2006/relationships/hyperlink" Target="https://busquedas.elperuano.pe/dispositivo/NL/1980283-1" TargetMode="External"/><Relationship Id="rId148" Type="http://schemas.openxmlformats.org/officeDocument/2006/relationships/hyperlink" Target="https://www.gob.pe/institucion/cultura/noticias/600333-ministerio-de-cultura-designa-a-arqueologa-janie-gomez-guerrero-como-nueva-viceministra-de-patrimonio-cultural-e-industrias-culturales" TargetMode="External"/><Relationship Id="rId164" Type="http://schemas.openxmlformats.org/officeDocument/2006/relationships/hyperlink" Target="https://busquedas.elperuano.pe/dispositivo/NL/2126913-2" TargetMode="External"/><Relationship Id="rId169" Type="http://schemas.openxmlformats.org/officeDocument/2006/relationships/hyperlink" Target="https://busquedas.elperuano.pe/dispositivo/NL/2111634-1" TargetMode="External"/><Relationship Id="rId185" Type="http://schemas.openxmlformats.org/officeDocument/2006/relationships/hyperlink" Target="https://www.gob.pe/institucion/mimp/noticias/895083-elba-espinoza-y-matilde-cobena-son-las-nuevas-viceministras-de-la-mujer-y-de-poblaciones-vulnerables" TargetMode="External"/><Relationship Id="rId4" Type="http://schemas.openxmlformats.org/officeDocument/2006/relationships/hyperlink" Target="https://www.gob.pe/institucion/mincetur/noticias/23815-edgar-manuel-vasquez-vela-es-el-nuevo-ministro-de-comercio-exterior-y-turismo" TargetMode="External"/><Relationship Id="rId9" Type="http://schemas.openxmlformats.org/officeDocument/2006/relationships/hyperlink" Target="https://www.mch.cl/negocios-industria/susana-vilca-nueva-ministra-de-fue-viceministra-de-minas-durante-el-gobierno-de-ollanta-humala-por-el-periodo-de-agosto-de-2011-a-enero-de-2012-en-peru/" TargetMode="External"/><Relationship Id="rId180" Type="http://schemas.openxmlformats.org/officeDocument/2006/relationships/hyperlink" Target="https://busquedas.elperuano.pe/dispositivo/NL/2189582-5" TargetMode="External"/><Relationship Id="rId210" Type="http://schemas.openxmlformats.org/officeDocument/2006/relationships/hyperlink" Target="https://www.gob.pe/institucion/minedu/funcionarios/130655-maria-esther-cuadros-espinoza" TargetMode="External"/><Relationship Id="rId215" Type="http://schemas.openxmlformats.org/officeDocument/2006/relationships/hyperlink" Target="https://www.gob.pe/institucion/mininter/funcionarios" TargetMode="External"/><Relationship Id="rId26" Type="http://schemas.openxmlformats.org/officeDocument/2006/relationships/hyperlink" Target="https://andina.pe/agencia/noticia-primera-temporada-pesca-anchoveta-iniciara-10-marzo-zona-sur-del-litoral-836166.aspx/ncia/noticia-ricardo-cuenca-jura-como-ministro-educacion-821978.aspx" TargetMode="External"/><Relationship Id="rId47" Type="http://schemas.openxmlformats.org/officeDocument/2006/relationships/hyperlink" Target="https://peru.as.com/actualidad/quien-es-felix-chero-medina-el-nuevo-ministro-de-justicia-y-derechos-humanos-n/" TargetMode="External"/><Relationship Id="rId68" Type="http://schemas.openxmlformats.org/officeDocument/2006/relationships/hyperlink" Target="https://larepublica.pe/politica/2022/12/10/juramentacion-de-ministros-hoy-quien-es-ana-cecilia-gervasi-la-nueva-ministra-de-relaciones-exteriores-ministros-nuevos-ministros-actuales-dina-boluarte-gabinete-evat" TargetMode="External"/><Relationship Id="rId89" Type="http://schemas.openxmlformats.org/officeDocument/2006/relationships/hyperlink" Target="https://www.gob.pe/institucion/mtc/noticias/830078-raul-perez-reyes-juro-como-ministro-de-transportes-y-comunicaciones" TargetMode="External"/><Relationship Id="rId112" Type="http://schemas.openxmlformats.org/officeDocument/2006/relationships/hyperlink" Target="https://busquedas.elperuano.pe/dispositivo/NL/1876253-1" TargetMode="External"/><Relationship Id="rId133" Type="http://schemas.openxmlformats.org/officeDocument/2006/relationships/hyperlink" Target="https://www.gob.pe/institucion/mimp/noticias/306213-mimp-maria-pia-molero-mesia-asume-el-cargo-de-viceministra-de-la-mujer" TargetMode="External"/><Relationship Id="rId154" Type="http://schemas.openxmlformats.org/officeDocument/2006/relationships/hyperlink" Target="https://actualidadpenal.pe/norma/resolucion-suprema-118-2022-in/fe4ccd1c-0b39-4af8-a676-7c09da113517" TargetMode="External"/><Relationship Id="rId175" Type="http://schemas.openxmlformats.org/officeDocument/2006/relationships/hyperlink" Target="https://www.infodefensa.com/texto-diario/mostrar/4198202/jorge-luis-chaparro-nuevo-viceministro-politicas-defensa-peru" TargetMode="External"/><Relationship Id="rId196" Type="http://schemas.openxmlformats.org/officeDocument/2006/relationships/hyperlink" Target="https://www.gob.pe/institucion/vivienda/normas-legales/4216518-012-2023-vivienda" TargetMode="External"/><Relationship Id="rId200" Type="http://schemas.openxmlformats.org/officeDocument/2006/relationships/hyperlink" Target="https://www.gob.pe/institucion/minam/funcionarios" TargetMode="External"/><Relationship Id="rId16" Type="http://schemas.openxmlformats.org/officeDocument/2006/relationships/hyperlink" Target="https://gestion.pe/peru/politica/martin-vizcarra-tomo-juramento-tres-nuevos-ministros-palacio-gobierno-nndc-253228" TargetMode="External"/><Relationship Id="rId221" Type="http://schemas.openxmlformats.org/officeDocument/2006/relationships/hyperlink" Target="https://www.gob.pe/institucion/produce/normas-legales/5462039-004-2024-produce" TargetMode="External"/><Relationship Id="rId37" Type="http://schemas.openxmlformats.org/officeDocument/2006/relationships/hyperlink" Target="https://elcomercio.pe/politica/gobierno/anibal-torres-el-historial-del-nuevo-primer-ministro-noticia/" TargetMode="External"/><Relationship Id="rId58" Type="http://schemas.openxmlformats.org/officeDocument/2006/relationships/hyperlink" Target="https://rpp.pe/politica/gobierno/leslie-urteaga-jura-como-nueva-ministra-de-cultura-perfil-noticia-1455089" TargetMode="External"/><Relationship Id="rId79" Type="http://schemas.openxmlformats.org/officeDocument/2006/relationships/hyperlink" Target="https://mef.gob.pe/index.php?option=com_content&amp;amp;view=article&amp;amp;id=6791&amp;amp;catid=667&amp;amp;Itemid=100148&amp;amp;lang=es" TargetMode="External"/><Relationship Id="rId102" Type="http://schemas.openxmlformats.org/officeDocument/2006/relationships/hyperlink" Target="https://ecomingrupo.com/gobierno-designa-a-los-nuevos-viceministros-de-hidrocarburos-y-electricidad/" TargetMode="External"/><Relationship Id="rId123" Type="http://schemas.openxmlformats.org/officeDocument/2006/relationships/hyperlink" Target="https://mexicocreativo.cultura.gob.mx/leslie-urteaga/" TargetMode="External"/><Relationship Id="rId144" Type="http://schemas.openxmlformats.org/officeDocument/2006/relationships/hyperlink" Target="https://estacionindustria.com/peru-gobierno-designa-a-rodolfo-santa-maria-razzeto-como-viceministro-de-vivienda-y-urbanismo/10152/" TargetMode="External"/><Relationship Id="rId90" Type="http://schemas.openxmlformats.org/officeDocument/2006/relationships/hyperlink" Target="https://elcomercio.pe/economia/hania-perez-de-cuellar-es-la-nueva-ministra-de-vivienda-noticia/" TargetMode="External"/><Relationship Id="rId165" Type="http://schemas.openxmlformats.org/officeDocument/2006/relationships/hyperlink" Target="https://busquedas.elperuano.pe/dispositivo/NL/2150627-2" TargetMode="External"/><Relationship Id="rId186" Type="http://schemas.openxmlformats.org/officeDocument/2006/relationships/hyperlink" Target="https://www.gob.pe/institucion/produce/normas-legales/4342557-013-2023-produce" TargetMode="External"/><Relationship Id="rId211" Type="http://schemas.openxmlformats.org/officeDocument/2006/relationships/hyperlink" Target="https://www.gob.pe/institucion/minem/funcionarios" TargetMode="External"/><Relationship Id="rId27" Type="http://schemas.openxmlformats.org/officeDocument/2006/relationships/hyperlink" Target="https://iimp.org.pe/raiz/jaime-galvez-delgado-es-designado-ministro-de-energia-y-minas" TargetMode="External"/><Relationship Id="rId48" Type="http://schemas.openxmlformats.org/officeDocument/2006/relationships/hyperlink" Target="https://larepublica.pe/politica/2022/02/08/diana-miloslavich-quien-es-perfil-y-carrera-politica-de-la-nueva-ministra-de-la-mujer-y-poblaciones-vulnerables-poder-ejecutivo-mdga" TargetMode="External"/><Relationship Id="rId69" Type="http://schemas.openxmlformats.org/officeDocument/2006/relationships/hyperlink" Target="https://rpp.pe/politica/actualidad/cesar-vasquez-es-el-nuevo-ministro-de-salud-tras-la-salida-de-rosa-gutierrez-noticia-1491005" TargetMode="External"/><Relationship Id="rId113" Type="http://schemas.openxmlformats.org/officeDocument/2006/relationships/hyperlink" Target="https://www.gob.pe/institucion/minsa/normas-legales/1745022-006-2021-sa" TargetMode="External"/><Relationship Id="rId134" Type="http://schemas.openxmlformats.org/officeDocument/2006/relationships/hyperlink" Target="https://busquedas.elperuano.pe/dispositivo/NL/1985677-6" TargetMode="External"/><Relationship Id="rId80" Type="http://schemas.openxmlformats.org/officeDocument/2006/relationships/hyperlink" Target="https://rpp.pe/politica/gobierno/morgan-quero-gaime-perfil-academico-y-profesional-del-ministro-de-educacion-noticia-1544739" TargetMode="External"/><Relationship Id="rId155" Type="http://schemas.openxmlformats.org/officeDocument/2006/relationships/hyperlink" Target="https://busquedas.elperuano.pe/dispositivo/NL/2139275-3" TargetMode="External"/><Relationship Id="rId176" Type="http://schemas.openxmlformats.org/officeDocument/2006/relationships/hyperlink" Target="https://revistaganamas.com.pe/brigitt-bencich-presento-su-renuncia-como-presidenta-del-directorio-de-cofide/" TargetMode="External"/><Relationship Id="rId197" Type="http://schemas.openxmlformats.org/officeDocument/2006/relationships/hyperlink" Target="https://www.gob.pe/institucion/pcm/funcionarios/154442-juan-del-carmen-haro-munoz" TargetMode="External"/><Relationship Id="rId201" Type="http://schemas.openxmlformats.org/officeDocument/2006/relationships/hyperlink" Target="https://www.gob.pe/institucion/minam/funcionarios" TargetMode="External"/><Relationship Id="rId222" Type="http://schemas.openxmlformats.org/officeDocument/2006/relationships/hyperlink" Target="https://busquedas.elperuano.pe/dispositivo/NL/2274325-6" TargetMode="External"/><Relationship Id="rId17" Type="http://schemas.openxmlformats.org/officeDocument/2006/relationships/hyperlink" Target="https://elcomercio.pe/politica/gobierno/carlos-lozada-juro-como-ministro-de-transportes-y-comunicaciones-en-reemplazo-de-edmer-trujillo-noticia/" TargetMode="External"/><Relationship Id="rId38" Type="http://schemas.openxmlformats.org/officeDocument/2006/relationships/hyperlink" Target="https://semanaeconomica.com/que-esta-pasando/articulos/andres-alencastre-asumio-como-nuevo-ministro-de-desarrollo-agrario-y-riego" TargetMode="External"/><Relationship Id="rId59" Type="http://schemas.openxmlformats.org/officeDocument/2006/relationships/hyperlink" Target="https://larepublica.pe/economia/2023/04/23/juan-carlos-mathews-salazar-jura-como-nuevo-titular-del-ministerio-de-comercio-exterior-y-turismo-mincetur-dina-boluarte-luis-fernando-helguero-1523474" TargetMode="External"/><Relationship Id="rId103" Type="http://schemas.openxmlformats.org/officeDocument/2006/relationships/hyperlink" Target="https://elcomercio.pe/lima/sucesos/mininter-julio-corcuera-es-designado-como-nuevo-viceministro-de-seguridad-publica-nndc-noticia/" TargetMode="External"/><Relationship Id="rId124" Type="http://schemas.openxmlformats.org/officeDocument/2006/relationships/hyperlink" Target="https://busquedas.elperuano.pe/dispositivo/NL/2000729-1" TargetMode="External"/><Relationship Id="rId70" Type="http://schemas.openxmlformats.org/officeDocument/2006/relationships/hyperlink" Target="https://larepublica.pe/economia/2023/04/23/mtpe-fernando-valera-bohorquez-jura-como-nuevo-ministro-de-trabajo-y-promocion-del-empleo-dina-boluarte-1500612" TargetMode="External"/><Relationship Id="rId91" Type="http://schemas.openxmlformats.org/officeDocument/2006/relationships/hyperlink" Target="https://agraria.pe/noticias/congreso-aprueba-la-creacion-del-ministerio-de-desarrollo-ag-22769" TargetMode="External"/><Relationship Id="rId145" Type="http://schemas.openxmlformats.org/officeDocument/2006/relationships/hyperlink" Target="https://busquedas.elperuano.pe/api/visor_html/1917847-13" TargetMode="External"/><Relationship Id="rId166" Type="http://schemas.openxmlformats.org/officeDocument/2006/relationships/hyperlink" Target="https://www.infobae.com/america/peru/2022/09/10/viceministro-del-mtc-renuncia-luego-de-haber-sido-sentenciado-por-corrupcion/" TargetMode="External"/><Relationship Id="rId187" Type="http://schemas.openxmlformats.org/officeDocument/2006/relationships/hyperlink" Target="https://www.gob.pe/institucion/produce/normas-legales/5462039-004-2024-produce" TargetMode="External"/><Relationship Id="rId1" Type="http://schemas.openxmlformats.org/officeDocument/2006/relationships/hyperlink" Target="https://rpp.pe/politica/estado/cambios-ministeriales-un-repaso-a-los-que-salieron-del-gabinete-en-plena-pandemia-noticia-1280246" TargetMode="External"/><Relationship Id="rId212" Type="http://schemas.openxmlformats.org/officeDocument/2006/relationships/hyperlink" Target="https://www.gob.pe/institucion/minem/funcionarios" TargetMode="External"/><Relationship Id="rId28" Type="http://schemas.openxmlformats.org/officeDocument/2006/relationships/hyperlink" Target="https://www.gob.pe/institucion/mininter/noticias/319681-jose-elice-navarro-asume-como-ministro-del-interior" TargetMode="External"/><Relationship Id="rId49" Type="http://schemas.openxmlformats.org/officeDocument/2006/relationships/hyperlink" Target="https://larepublica.pe/economia/2021/11/17/quien-es-jorge-luis-prado-palomino-el-nuevo-ministro-de-la-produccion" TargetMode="External"/><Relationship Id="rId114" Type="http://schemas.openxmlformats.org/officeDocument/2006/relationships/hyperlink" Target="https://busquedas.elperuano.pe/dispositivo/NL/1875937-4" TargetMode="External"/><Relationship Id="rId60" Type="http://schemas.openxmlformats.org/officeDocument/2006/relationships/hyperlink" Target="https://www.infodefensa.com/texto-diario/mostrar/4116909/jorge-chavez-cresta-nuevo-ministro-defensa-peru" TargetMode="External"/><Relationship Id="rId81" Type="http://schemas.openxmlformats.org/officeDocument/2006/relationships/hyperlink" Target="https://www.energiaestrategica.com/quien-es-romulo-mucho-mamani-el-nuevo-ministro-de-energia-y-minas-de-peru/" TargetMode="External"/><Relationship Id="rId135" Type="http://schemas.openxmlformats.org/officeDocument/2006/relationships/hyperlink" Target="https://busquedas.elperuano.pe/dispositivo/NL/1992195-14" TargetMode="External"/><Relationship Id="rId156" Type="http://schemas.openxmlformats.org/officeDocument/2006/relationships/hyperlink" Target="https://busquedas.elperuano.pe/dispositivo/NL/2138815-7" TargetMode="External"/><Relationship Id="rId177" Type="http://schemas.openxmlformats.org/officeDocument/2006/relationships/hyperlink" Target="https://www.gob.pe/institucion/minedu/funcionarios/104411-fatima-soraya-altabas-kajatt" TargetMode="External"/><Relationship Id="rId198" Type="http://schemas.openxmlformats.org/officeDocument/2006/relationships/hyperlink" Target="https://www.gob.pe/rails/active_storage/blobs/redirect/eyJfcmFpbHMiOnsiZGF0YSI6MjgyODE2LCJwdXIiOiJibG9iX2lkIn19--3c7715159378b4154a81326b22201147ddaf1bdc/ORGANIGRAMA%202024.pdf" TargetMode="External"/><Relationship Id="rId202" Type="http://schemas.openxmlformats.org/officeDocument/2006/relationships/hyperlink" Target="https://www.gob.pe/institucion/mincetur/funcionarios" TargetMode="External"/><Relationship Id="rId223" Type="http://schemas.openxmlformats.org/officeDocument/2006/relationships/hyperlink" Target="https://www.gob.pe/institucion/minsa/funcionarios/115866-eric-ricardo-pena-sanchez" TargetMode="External"/><Relationship Id="rId18" Type="http://schemas.openxmlformats.org/officeDocument/2006/relationships/hyperlink" Target="https://larepublica.pe/amp/economia/2019/10/03/rodolfo-yanez-juro-como-nuevo-ministro-de-vivienda-construccion-y-saneamiento" TargetMode="External"/><Relationship Id="rId39" Type="http://schemas.openxmlformats.org/officeDocument/2006/relationships/hyperlink" Target="https://www.gob.pe/institucion/minam/noticias/582329-cientifico-modesto-montoya-es-designado-como-ministro-del-ambiente" TargetMode="External"/><Relationship Id="rId50" Type="http://schemas.openxmlformats.org/officeDocument/2006/relationships/hyperlink" Target="https://rpp.pe/politica/gobierno/cesar-landa-arroyo-este-es-el-perfil-academico-y-profesional-del-nuevo-ministro-de-relaciones-exteriores-noticia-1384186" TargetMode="External"/><Relationship Id="rId104" Type="http://schemas.openxmlformats.org/officeDocument/2006/relationships/hyperlink" Target="https://www.gob.pe/institucion/mininter/noticias/15848-poder-ejecutivo-designa-a-nuevo-viceministro-de-orden-interno" TargetMode="External"/><Relationship Id="rId125" Type="http://schemas.openxmlformats.org/officeDocument/2006/relationships/hyperlink" Target="https://www.identidad.tv/economia/2021/08/13/aceptan-renuncia-de-viceministra-de-economia-brigitt-bencich/" TargetMode="External"/><Relationship Id="rId146" Type="http://schemas.openxmlformats.org/officeDocument/2006/relationships/hyperlink" Target="https://elperuano.pe/noticia/139405-normas-legales-designan-a-jesus-quispe-arones-como-viceministro-de-gobernanza-territorial" TargetMode="External"/><Relationship Id="rId167" Type="http://schemas.openxmlformats.org/officeDocument/2006/relationships/hyperlink" Target="https://busquedas.elperuano.pe/dispositivo/NL/2096430-12" TargetMode="External"/><Relationship Id="rId188" Type="http://schemas.openxmlformats.org/officeDocument/2006/relationships/hyperlink" Target="https://busquedas.elperuano.pe/dispositivo/NL/2095046-1" TargetMode="External"/><Relationship Id="rId71" Type="http://schemas.openxmlformats.org/officeDocument/2006/relationships/hyperlink" Target="https://larepublica.pe/economia/2022/12/13/quien-es-paola-lazarte-castillo-la-nueva-ministra-de-transportes-y-comunicaciones-mtc-dina-boluarte-atmp" TargetMode="External"/><Relationship Id="rId92" Type="http://schemas.openxmlformats.org/officeDocument/2006/relationships/hyperlink" Target="https://agraria.pe/noticias/minagri-designa-a-jose-muro-ventura-como-nuevo-viceministro--23078" TargetMode="External"/><Relationship Id="rId213" Type="http://schemas.openxmlformats.org/officeDocument/2006/relationships/hyperlink" Target="https://www.gob.pe/institucion/minem/funcionarios" TargetMode="External"/><Relationship Id="rId2" Type="http://schemas.openxmlformats.org/officeDocument/2006/relationships/hyperlink" Target="https://elcomercio.pe/politica/gobierno/martin-vizcarra-jorge-montenegro-chavesta-exministro-de-agricultura-es-designado-asesor-del-despacho-de-la-titular-de-vivienda-hania-perez-de-cuellar-noticia/" TargetMode="External"/><Relationship Id="rId29" Type="http://schemas.openxmlformats.org/officeDocument/2006/relationships/hyperlink" Target="https://elperuano.pe/noticia/109298-eduardo-vega-ministro-de-justicia-y-derechos-humanos" TargetMode="External"/><Relationship Id="rId40" Type="http://schemas.openxmlformats.org/officeDocument/2006/relationships/hyperlink" Target="https://elperuano.pe/noticia/138981-roberto-sanchez-seguira-como-ministro-de-comercio-exterior-y-turismo" TargetMode="External"/><Relationship Id="rId115" Type="http://schemas.openxmlformats.org/officeDocument/2006/relationships/hyperlink" Target="https://www.gob.pe/institucion/mtpe/normas-legales/1143041-008-2020-tr" TargetMode="External"/><Relationship Id="rId136" Type="http://schemas.openxmlformats.org/officeDocument/2006/relationships/hyperlink" Target="https://busquedas.elperuano.pe/dispositivo/NL/2020633-17" TargetMode="External"/><Relationship Id="rId157" Type="http://schemas.openxmlformats.org/officeDocument/2006/relationships/hyperlink" Target="https://busquedas.elperuano.pe/api/media/http:/172.20.0.101/file/BZI52ZqzKhGB5eP_x-ccF7/*/2138815-9.pdf/PDF" TargetMode="External"/><Relationship Id="rId178" Type="http://schemas.openxmlformats.org/officeDocument/2006/relationships/hyperlink" Target="https://busquedas.elperuano.pe/dispositivo/NL/2274325-13" TargetMode="External"/><Relationship Id="rId61" Type="http://schemas.openxmlformats.org/officeDocument/2006/relationships/hyperlink" Target="https://www.revistaeconomia.com/revista/ED97-ECONOMIA.pdf" TargetMode="External"/><Relationship Id="rId82" Type="http://schemas.openxmlformats.org/officeDocument/2006/relationships/hyperlink" Target="https://www.defensa.com/peru/walter-ortiz-acosta-asume-como-ministro-interior-peru" TargetMode="External"/><Relationship Id="rId199" Type="http://schemas.openxmlformats.org/officeDocument/2006/relationships/hyperlink" Target="https://www.gob.pe/rails/active_storage/blobs/redirect/eyJfcmFpbHMiOnsiZGF0YSI6MjgyODE2LCJwdXIiOiJibG9iX2lkIn19--3c7715159378b4154a81326b22201147ddaf1bdc/ORGANIGRAMA%202024.pdf" TargetMode="External"/><Relationship Id="rId203" Type="http://schemas.openxmlformats.org/officeDocument/2006/relationships/hyperlink" Target="https://www.gob.pe/institucion/mincetur/funcionarios" TargetMode="External"/><Relationship Id="rId19" Type="http://schemas.openxmlformats.org/officeDocument/2006/relationships/hyperlink" Target="https://www.pucp.edu.pe/profesor/violeta-bermudez-valdivia" TargetMode="External"/><Relationship Id="rId224" Type="http://schemas.openxmlformats.org/officeDocument/2006/relationships/hyperlink" Target="https://www.gob.pe/institucion/minsa/funcionarios/99642-ciro-abel-mestas-valero" TargetMode="External"/><Relationship Id="rId30" Type="http://schemas.openxmlformats.org/officeDocument/2006/relationships/hyperlink" Target="https://rpp.pe/politica/gobierno/perfil-quien-es-silvia-loli-espinoza-la-nueva-ministra-de-la-mujer-y-poblaciones-vulnerables-noticia-1305024" TargetMode="External"/><Relationship Id="rId105" Type="http://schemas.openxmlformats.org/officeDocument/2006/relationships/hyperlink" Target="https://busquedas.elperuano.pe/api/visor_html/1987946-3" TargetMode="External"/><Relationship Id="rId126" Type="http://schemas.openxmlformats.org/officeDocument/2006/relationships/hyperlink" Target="https://busquedas.elperuano.pe/dispositivo/NL/1981765-6" TargetMode="External"/><Relationship Id="rId147" Type="http://schemas.openxmlformats.org/officeDocument/2006/relationships/hyperlink" Target="https://www.rumbominero.com/peru/noticias/raul-noblecilla-no-viceministro-gobernanza-territorial/" TargetMode="External"/><Relationship Id="rId168" Type="http://schemas.openxmlformats.org/officeDocument/2006/relationships/hyperlink" Target="https://busquedas.elperuano.pe/dispositivo/NL/2111634-3" TargetMode="External"/><Relationship Id="rId51" Type="http://schemas.openxmlformats.org/officeDocument/2006/relationships/hyperlink" Target="https://elperuano.pe/noticia/142906-jorge-antonio-lopez-pena-juro-como-nuevo-ministro-de-salud" TargetMode="External"/><Relationship Id="rId72" Type="http://schemas.openxmlformats.org/officeDocument/2006/relationships/hyperlink" Target="https://elcomercio.pe/economia/hania-perez-de-cuellar-es-la-nueva-ministra-de-vivienda-noticia/" TargetMode="External"/><Relationship Id="rId93" Type="http://schemas.openxmlformats.org/officeDocument/2006/relationships/hyperlink" Target="https://www.linkedin.com/in/gabriel-quijandr%C3%ADa-29329221/details/experience/?locale=es_ES" TargetMode="External"/><Relationship Id="rId189" Type="http://schemas.openxmlformats.org/officeDocument/2006/relationships/hyperlink" Target="https://www.gob.pe/institucion/minsa/funcionarios/115866-eric-ricardo-pena-sanchez" TargetMode="External"/><Relationship Id="rId3" Type="http://schemas.openxmlformats.org/officeDocument/2006/relationships/hyperlink" Target="https://www.gob.pe/institucion/midagri/noticias/26392-fabiola-munoz-es-la-nueva-ministra-de-agricultura-y-riego" TargetMode="External"/><Relationship Id="rId214" Type="http://schemas.openxmlformats.org/officeDocument/2006/relationships/hyperlink" Target="https://www.gob.pe/institucion/mininter/funcionarios"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www.boletinoficial.gob.ar/detalleAviso/primera/300009/20231206" TargetMode="External"/><Relationship Id="rId299" Type="http://schemas.openxmlformats.org/officeDocument/2006/relationships/hyperlink" Target="https://www.elciudadanoweb.com/cecilia-merchan-estara-en-el-primer-ministerio-de-la-mujer-de-argentina/" TargetMode="External"/><Relationship Id="rId21" Type="http://schemas.openxmlformats.org/officeDocument/2006/relationships/hyperlink" Target="https://www.24horas.cl/internacional/noticias/javier-milei-elige-al-cardiologo-mario-russo-como-nuevo-ministro-de-salud" TargetMode="External"/><Relationship Id="rId63" Type="http://schemas.openxmlformats.org/officeDocument/2006/relationships/hyperlink" Target="https://agenciasanluis.com/2022/10/13/826526-ayelen-mazzina-asumio-como-ministra-de-las-mujeres-generos-y-diversidad-de-la-nacion/" TargetMode="External"/><Relationship Id="rId159" Type="http://schemas.openxmlformats.org/officeDocument/2006/relationships/hyperlink" Target="https://www.boletinoficial.gob.ar/detalleAviso/primera/268406/20220811?busqueda=1" TargetMode="External"/><Relationship Id="rId324" Type="http://schemas.openxmlformats.org/officeDocument/2006/relationships/hyperlink" Target="https://www.boletinoficial.gob.ar/detalleAviso/primera/299823/20231205" TargetMode="External"/><Relationship Id="rId366" Type="http://schemas.openxmlformats.org/officeDocument/2006/relationships/hyperlink" Target="https://www.boletinoficial.gob.ar/pdf/aviso/primera/300011/20231206" TargetMode="External"/><Relationship Id="rId170" Type="http://schemas.openxmlformats.org/officeDocument/2006/relationships/hyperlink" Target="https://www.argentina.gob.ar/economia/industria-y-comercio" TargetMode="External"/><Relationship Id="rId226" Type="http://schemas.openxmlformats.org/officeDocument/2006/relationships/hyperlink" Target="https://www.dataclave.com.ar/poder/quien-es-sandra-tirado--la-medica-que-ocupara-el-cargo-de-carla-vizzotti-en-el-ministerio--de-salud_a603902890a4d5c043c005857" TargetMode="External"/><Relationship Id="rId268" Type="http://schemas.openxmlformats.org/officeDocument/2006/relationships/hyperlink" Target="https://www.boletinoficial.gob.ar/detalleAviso/primera/256264/20220119" TargetMode="External"/><Relationship Id="rId32" Type="http://schemas.openxmlformats.org/officeDocument/2006/relationships/hyperlink" Target="https://www.bbc.com/mundo/noticias-america-latina-50667452" TargetMode="External"/><Relationship Id="rId74" Type="http://schemas.openxmlformats.org/officeDocument/2006/relationships/hyperlink" Target="https://www.pagina12.com.ar/369164-quien-es-daniel-filmus-el-nuevo-ministro-de-ciencia-y-tecnol" TargetMode="External"/><Relationship Id="rId128" Type="http://schemas.openxmlformats.org/officeDocument/2006/relationships/hyperlink" Target="https://www.cancilleria.gob.ar/es/ministerio-de-relaciones-exteriores-comercio-internacional-y-culto/secretaria-de-malvinas-antartida-politica-oceanica-y-atlantico-sur" TargetMode="External"/><Relationship Id="rId335" Type="http://schemas.openxmlformats.org/officeDocument/2006/relationships/hyperlink" Target="https://www.boletinoficial.gob.ar/detalleAviso/primera/224392/20200107" TargetMode="External"/><Relationship Id="rId377" Type="http://schemas.openxmlformats.org/officeDocument/2006/relationships/hyperlink" Target="https://www.boletinoficial.gob.ar/detalleAviso/primera/295807/20231010" TargetMode="External"/><Relationship Id="rId5" Type="http://schemas.openxmlformats.org/officeDocument/2006/relationships/hyperlink" Target="https://www.bbc.com/mundo/noticias-america-latina-58605528" TargetMode="External"/><Relationship Id="rId181" Type="http://schemas.openxmlformats.org/officeDocument/2006/relationships/hyperlink" Target="https://www.boletinoficial.gob.ar/detalleAviso/primera/239724/20210112" TargetMode="External"/><Relationship Id="rId237" Type="http://schemas.openxmlformats.org/officeDocument/2006/relationships/hyperlink" Target="https://www.boletinoficial.gob.ar/detalleAviso/primera/241979/20210318" TargetMode="External"/><Relationship Id="rId402" Type="http://schemas.openxmlformats.org/officeDocument/2006/relationships/hyperlink" Target="https://servicios.infoleg.gob.ar/infolegInternet/anexos/335000-339999/336680/norma.htm" TargetMode="External"/><Relationship Id="rId279" Type="http://schemas.openxmlformats.org/officeDocument/2006/relationships/hyperlink" Target="https://www.argentina.gob.ar/normativa/nacional/decreto-419-2020-336962/texto%7d" TargetMode="External"/><Relationship Id="rId43" Type="http://schemas.openxmlformats.org/officeDocument/2006/relationships/hyperlink" Target="https://www.pagina12.com.ar/324960-carla-vizzotti-asumio-en-el-ministerio-de-salud" TargetMode="External"/><Relationship Id="rId139" Type="http://schemas.openxmlformats.org/officeDocument/2006/relationships/hyperlink" Target="https://www.boletinoficial.gob.ar/detalleAviso/primera/224193/20191228" TargetMode="External"/><Relationship Id="rId290" Type="http://schemas.openxmlformats.org/officeDocument/2006/relationships/hyperlink" Target="https://www.argentina.gob.ar/sites/default/files/20127074438_emilio_miguel_angel_persico_2021.pdf" TargetMode="External"/><Relationship Id="rId304" Type="http://schemas.openxmlformats.org/officeDocument/2006/relationships/hyperlink" Target="https://www.boletinoficial.gob.ar/detalleAviso/primera/224081/20191224" TargetMode="External"/><Relationship Id="rId346" Type="http://schemas.openxmlformats.org/officeDocument/2006/relationships/hyperlink" Target="https://www.argentina.gob.ar/noticias/el-secretario-de-trabajo-marcelo-bellotti-participo-de-la-reunion-plenaria-de-la-red-de" TargetMode="External"/><Relationship Id="rId388" Type="http://schemas.openxmlformats.org/officeDocument/2006/relationships/hyperlink" Target="https://www.boletinoficial.gob.ar/detalleAviso/primera/224395/20200107" TargetMode="External"/><Relationship Id="rId85" Type="http://schemas.openxmlformats.org/officeDocument/2006/relationships/hyperlink" Target="https://www.argentina.gob.ar/noticias/matias-lammens-juro-como-ministro-de-turismo-y-deportes" TargetMode="External"/><Relationship Id="rId150" Type="http://schemas.openxmlformats.org/officeDocument/2006/relationships/hyperlink" Target="https://www.boletinoficial.gob.ar/detalleAviso/primera/224193/20191228" TargetMode="External"/><Relationship Id="rId192" Type="http://schemas.openxmlformats.org/officeDocument/2006/relationships/hyperlink" Target="https://www.infobae.com/politica/2024/02/10/renuncio-flavia-royon-a-la-secretaria-de-mineria-tras-el-pedido-de-javier-milei/" TargetMode="External"/><Relationship Id="rId206" Type="http://schemas.openxmlformats.org/officeDocument/2006/relationships/hyperlink" Target="https://www.boletinoficial.gob.ar/detalleAviso/primera/300227/20231207" TargetMode="External"/><Relationship Id="rId248" Type="http://schemas.openxmlformats.org/officeDocument/2006/relationships/hyperlink" Target="https://www.argentina.gob.ar/capital-humano/transparencia-activa-ministerio-de-capital-humano/autoridades-y-personal" TargetMode="External"/><Relationship Id="rId12" Type="http://schemas.openxmlformats.org/officeDocument/2006/relationships/hyperlink" Target="https://www.pagina12.com.ar/235142-el-listado-completo-del-gabinete-de-alberto-fernandez" TargetMode="External"/><Relationship Id="rId108" Type="http://schemas.openxmlformats.org/officeDocument/2006/relationships/hyperlink" Target="https://www.boletinoficial.gob.ar/pdf/aviso/primera/224202/20191228" TargetMode="External"/><Relationship Id="rId315" Type="http://schemas.openxmlformats.org/officeDocument/2006/relationships/hyperlink" Target="https://old.errepar.com/Paginas/LoUltimo/BoletinOficialDetalle.aspx?idDetalle=7489" TargetMode="External"/><Relationship Id="rId357" Type="http://schemas.openxmlformats.org/officeDocument/2006/relationships/hyperlink" Target="https://www.boletinoficial.gob.ar/detalleAviso/primera/224192/20191228" TargetMode="External"/><Relationship Id="rId54" Type="http://schemas.openxmlformats.org/officeDocument/2006/relationships/hyperlink" Target="https://apnews.com/general-news-0a99e87dac9f359e3a053ad3084834a8" TargetMode="External"/><Relationship Id="rId96" Type="http://schemas.openxmlformats.org/officeDocument/2006/relationships/hyperlink" Target="https://www.argentina.gob.ar/interior/secretaria" TargetMode="External"/><Relationship Id="rId161" Type="http://schemas.openxmlformats.org/officeDocument/2006/relationships/hyperlink" Target="https://www.laizquierdadiario.com/Raul-Enrique-Rigo" TargetMode="External"/><Relationship Id="rId217" Type="http://schemas.openxmlformats.org/officeDocument/2006/relationships/hyperlink" Target="https://www.argentina.gob.ar/normativa/nacional/decreto-696-2021-354993" TargetMode="External"/><Relationship Id="rId399" Type="http://schemas.openxmlformats.org/officeDocument/2006/relationships/hyperlink" Target="https://www.argentina.gob.ar/normativa/nacional/decreto-63-2022-360377/texto" TargetMode="External"/><Relationship Id="rId259" Type="http://schemas.openxmlformats.org/officeDocument/2006/relationships/hyperlink" Target="https://www.boletinoficial.gob.ar/pdf/aviso/primera/300010/20231206" TargetMode="External"/><Relationship Id="rId23" Type="http://schemas.openxmlformats.org/officeDocument/2006/relationships/hyperlink" Target="https://cnnespanol.cnn.com/2023/12/07/sandra-petovello-quien-ministra-capital-humano-orix/" TargetMode="External"/><Relationship Id="rId119" Type="http://schemas.openxmlformats.org/officeDocument/2006/relationships/hyperlink" Target="https://www.boletinoficial.gob.ar/detalleAviso/primera/250630/20211007" TargetMode="External"/><Relationship Id="rId270" Type="http://schemas.openxmlformats.org/officeDocument/2006/relationships/hyperlink" Target="https://www.boletinoficial.gob.ar/detalleAviso/primera/300321/20231207" TargetMode="External"/><Relationship Id="rId326" Type="http://schemas.openxmlformats.org/officeDocument/2006/relationships/hyperlink" Target="https://www.boletinoficial.gob.ar/detalleAviso/primera/224392/20200107" TargetMode="External"/><Relationship Id="rId65" Type="http://schemas.openxmlformats.org/officeDocument/2006/relationships/hyperlink" Target="https://www.lanacion.com.ar/politica/nicolas-trotta-nid2313457/" TargetMode="External"/><Relationship Id="rId130" Type="http://schemas.openxmlformats.org/officeDocument/2006/relationships/hyperlink" Target="https://www.cancilleria.gob.ar/es/ministerio-de-relaciones-exteriores-comercio-internacional-y-culto/secretaria-de-culto" TargetMode="External"/><Relationship Id="rId368" Type="http://schemas.openxmlformats.org/officeDocument/2006/relationships/hyperlink" Target="https://www.boletinoficial.gob.ar/detalleAviso/primera/224442/20200108" TargetMode="External"/><Relationship Id="rId172" Type="http://schemas.openxmlformats.org/officeDocument/2006/relationships/hyperlink" Target="https://www.argentina.gob.ar/obras-publicas" TargetMode="External"/><Relationship Id="rId228" Type="http://schemas.openxmlformats.org/officeDocument/2006/relationships/hyperlink" Target="https://www.dataclave.com.ar/poder/quien-es-sandra-tirado--la-medica-que-ocupara-el-cargo-de-carla-vizzotti-en-el-ministerio--de-salud_a603902890a4d5c043c005857" TargetMode="External"/><Relationship Id="rId281" Type="http://schemas.openxmlformats.org/officeDocument/2006/relationships/hyperlink" Target="https://www.boletinoficial.gob.ar/detalleAviso/primera/275015/20221104" TargetMode="External"/><Relationship Id="rId337" Type="http://schemas.openxmlformats.org/officeDocument/2006/relationships/hyperlink" Target="https://www.argentina.gob.ar/normativa/nacional/decreto-657-2023-394221/texto" TargetMode="External"/><Relationship Id="rId34" Type="http://schemas.openxmlformats.org/officeDocument/2006/relationships/hyperlink" Target="https://www.bbc.com/mundo/noticias-america-latina-50667452" TargetMode="External"/><Relationship Id="rId76" Type="http://schemas.openxmlformats.org/officeDocument/2006/relationships/hyperlink" Target="https://www.argentina.gob.ar/noticias/claudio-moroni-es-el-nuevo-ministro-de-trabajo" TargetMode="External"/><Relationship Id="rId141" Type="http://schemas.openxmlformats.org/officeDocument/2006/relationships/hyperlink" Target="https://www.boletinoficial.gob.ar/detalleAviso/primera/301661/20240108" TargetMode="External"/><Relationship Id="rId379" Type="http://schemas.openxmlformats.org/officeDocument/2006/relationships/hyperlink" Target="https://www.boletinoficial.gob.ar/detalleAviso/primera/299671/20231202" TargetMode="External"/><Relationship Id="rId7" Type="http://schemas.openxmlformats.org/officeDocument/2006/relationships/hyperlink" Target="https://www.eleconomista.com.mx/internacionales/Cuantos-ministros-han-salido-del-gabinete-de-Alberto-Fernandez-desde-que-es-presidente-de-Argentina-20220703-0021.html" TargetMode="External"/><Relationship Id="rId183" Type="http://schemas.openxmlformats.org/officeDocument/2006/relationships/hyperlink" Target="https://www.argentina.gob.ar/noticias/el-ministerio-de-economia-presidio-la-primera-reunion-del-consejo-de-coordinacion-de-la" TargetMode="External"/><Relationship Id="rId239" Type="http://schemas.openxmlformats.org/officeDocument/2006/relationships/hyperlink" Target="https://www.boletinoficial.gob.ar/detalleAviso/primera/241979/20210318" TargetMode="External"/><Relationship Id="rId390" Type="http://schemas.openxmlformats.org/officeDocument/2006/relationships/hyperlink" Target="https://cicomra.org.ar/reunion-con-el-secretario-de-industria-economia-del-conocimiento-y-gestion-comercial-externa-lic-ariel-schale/" TargetMode="External"/><Relationship Id="rId404" Type="http://schemas.openxmlformats.org/officeDocument/2006/relationships/hyperlink" Target="https://cdn02.radionacional.com.ar/secretario-de-agricultura-familiar-campesina-e-indigena/" TargetMode="External"/><Relationship Id="rId250" Type="http://schemas.openxmlformats.org/officeDocument/2006/relationships/hyperlink" Target="https://www.boletinoficial.gob.ar/detalleAviso/primera/230506/20200611" TargetMode="External"/><Relationship Id="rId292" Type="http://schemas.openxmlformats.org/officeDocument/2006/relationships/hyperlink" Target="https://www.argentina.gob.ar/sites/default/files/20148728330_gabriel_lerner_2021.pdf" TargetMode="External"/><Relationship Id="rId306" Type="http://schemas.openxmlformats.org/officeDocument/2006/relationships/hyperlink" Target="https://www.infobae.com/educacion/2020/08/19/renuncio-la-viceministra-de-educacion-de-la-nacion-adriana-puiggros/" TargetMode="External"/><Relationship Id="rId45" Type="http://schemas.openxmlformats.org/officeDocument/2006/relationships/hyperlink" Target="https://www.casarosada.gob.ar/slider-principal/47732-el-presidente-tomo-juramento-como-nuevo-ministro-de-transporte-a-alexis-guerrera" TargetMode="External"/><Relationship Id="rId87" Type="http://schemas.openxmlformats.org/officeDocument/2006/relationships/hyperlink" Target="https://www.argentina.gob.ar/noticias/matias-lammens-juro-como-ministro-de-turismo-y-deportes" TargetMode="External"/><Relationship Id="rId110" Type="http://schemas.openxmlformats.org/officeDocument/2006/relationships/hyperlink" Target="https://www.boletinoficial.gob.ar/pdf/aviso/primera/224202/20191229" TargetMode="External"/><Relationship Id="rId348" Type="http://schemas.openxmlformats.org/officeDocument/2006/relationships/hyperlink" Target="https://www.boletinoficial.gob.ar/pdf/aviso/primera/224922/20200129" TargetMode="External"/><Relationship Id="rId152" Type="http://schemas.openxmlformats.org/officeDocument/2006/relationships/hyperlink" Target="https://www.boletinoficial.gob.ar/detalleAviso/primera/277689/20221214" TargetMode="External"/><Relationship Id="rId194" Type="http://schemas.openxmlformats.org/officeDocument/2006/relationships/hyperlink" Target="https://www.argentina.gob.ar/normativa/nacional/decreto-847-2021-358101" TargetMode="External"/><Relationship Id="rId208" Type="http://schemas.openxmlformats.org/officeDocument/2006/relationships/hyperlink" Target="https://www.boletinoficial.gob.ar/detalleAviso/primera/249998/20210924" TargetMode="External"/><Relationship Id="rId261" Type="http://schemas.openxmlformats.org/officeDocument/2006/relationships/hyperlink" Target="https://www.argentina.gob.ar/normativa/nacional/decreto-720-2023-394742" TargetMode="External"/><Relationship Id="rId14" Type="http://schemas.openxmlformats.org/officeDocument/2006/relationships/hyperlink" Target="https://www.pagina12.com.ar/235142-el-listado-completo-del-gabinete-de-alberto-fernandez" TargetMode="External"/><Relationship Id="rId56" Type="http://schemas.openxmlformats.org/officeDocument/2006/relationships/hyperlink" Target="https://www.france24.com/es/20191207-argentina-el-presidente-electo-alberto-fern&#225;ndez-confirma-el-gabinete-con-el-que-gobernar&#225;" TargetMode="External"/><Relationship Id="rId317" Type="http://schemas.openxmlformats.org/officeDocument/2006/relationships/hyperlink" Target="https://www.boletinoficial.gob.ar/detalleAviso/primera/299823/20231205" TargetMode="External"/><Relationship Id="rId359" Type="http://schemas.openxmlformats.org/officeDocument/2006/relationships/hyperlink" Target="https://www.argentina.gob.ar/normativa/nacional/decreto-801-2020-343155" TargetMode="External"/><Relationship Id="rId98" Type="http://schemas.openxmlformats.org/officeDocument/2006/relationships/hyperlink" Target="https://www.argentina.gob.ar/interior/secretaria-de-turismo-ambiente-y-deportes" TargetMode="External"/><Relationship Id="rId121" Type="http://schemas.openxmlformats.org/officeDocument/2006/relationships/hyperlink" Target="https://www.boletinoficial.gob.ar/detalleAviso/primera/250630/20211007" TargetMode="External"/><Relationship Id="rId163" Type="http://schemas.openxmlformats.org/officeDocument/2006/relationships/hyperlink" Target="https://www.boletinoficial.gob.ar/detalleAviso/primera/300227/20231207" TargetMode="External"/><Relationship Id="rId219" Type="http://schemas.openxmlformats.org/officeDocument/2006/relationships/hyperlink" Target="https://www.boletinoficial.gob.ar/detalleAviso/primera/278419/20221228" TargetMode="External"/><Relationship Id="rId370" Type="http://schemas.openxmlformats.org/officeDocument/2006/relationships/hyperlink" Target="https://www.boletinoficial.gob.ar/pdf/aviso/primera/300011/20231206" TargetMode="External"/><Relationship Id="rId230" Type="http://schemas.openxmlformats.org/officeDocument/2006/relationships/hyperlink" Target="https://www.boletinoficial.gob.ar/detalleAviso/primera/301817/20240112" TargetMode="External"/><Relationship Id="rId25" Type="http://schemas.openxmlformats.org/officeDocument/2006/relationships/hyperlink" Target="https://www.cba24n.com.ar/politica/felipe-sola--el-canciller-elegido-por-alberto_a5dea5cc2ca31ad07ccd332bf" TargetMode="External"/><Relationship Id="rId67" Type="http://schemas.openxmlformats.org/officeDocument/2006/relationships/hyperlink" Target="https://www.lanacion.com.ar/politica/quien-es-jaime-perczyk-el-profesor-de-educacion-fisica-que-reemplazara-a-nicolas-trotta-en-educacion-nid17092021/" TargetMode="External"/><Relationship Id="rId272" Type="http://schemas.openxmlformats.org/officeDocument/2006/relationships/hyperlink" Target="https://www.boletinoficial.gob.ar/detalleAviso/primera/240810/20210213" TargetMode="External"/><Relationship Id="rId328" Type="http://schemas.openxmlformats.org/officeDocument/2006/relationships/hyperlink" Target="https://www.argentina.gob.ar/normativa/nacional/decreto-237-2022-364227" TargetMode="External"/><Relationship Id="rId132" Type="http://schemas.openxmlformats.org/officeDocument/2006/relationships/hyperlink" Target="https://www.lanacion.com.ar/politica/oficializaron-el-cargo-de-cecilia-todesca-que-paso-a-cancilleria-con-santiago-cafiero-nid07102021/" TargetMode="External"/><Relationship Id="rId174" Type="http://schemas.openxmlformats.org/officeDocument/2006/relationships/hyperlink" Target="https://www.argentina.gob.ar/transporte" TargetMode="External"/><Relationship Id="rId381" Type="http://schemas.openxmlformats.org/officeDocument/2006/relationships/hyperlink" Target="https://www.argentina.gob.ar/normativa/nacional/decreto-64-2021-346597" TargetMode="External"/><Relationship Id="rId241" Type="http://schemas.openxmlformats.org/officeDocument/2006/relationships/hyperlink" Target="https://www.argentina.gob.ar/normativa/nacional/decreto-46-2023-395356" TargetMode="External"/><Relationship Id="rId36" Type="http://schemas.openxmlformats.org/officeDocument/2006/relationships/hyperlink" Target="https://www.lanacion.com.ar/politica/sabina-frederic-busca-giro-politica-seguridad-nid2313314/" TargetMode="External"/><Relationship Id="rId283" Type="http://schemas.openxmlformats.org/officeDocument/2006/relationships/hyperlink" Target="https://www.argentina.gob.ar/sites/default/files/23265325114_lorena_felisa_micaela_ferraro_medina_2021.pdf" TargetMode="External"/><Relationship Id="rId339" Type="http://schemas.openxmlformats.org/officeDocument/2006/relationships/hyperlink" Target="https://www.argentina.gob.ar/noticias/el-secretario-de-trabajo-marcelo-bellotti-participo-de-la-reunion-plenaria-de-la-red-de" TargetMode="External"/><Relationship Id="rId78" Type="http://schemas.openxmlformats.org/officeDocument/2006/relationships/hyperlink" Target="https://www.argentina.gob.ar/noticias/claudio-moroni-es-el-nuevo-ministro-de-trabajo" TargetMode="External"/><Relationship Id="rId101" Type="http://schemas.openxmlformats.org/officeDocument/2006/relationships/hyperlink" Target="https://www.boletinoficial.gob.ar/detalleAviso/primera/300012/20231206" TargetMode="External"/><Relationship Id="rId143" Type="http://schemas.openxmlformats.org/officeDocument/2006/relationships/hyperlink" Target="https://www.argentina.gob.ar/noticias/agregados-militares-extranjeros-que-finalizan-su-servicio-en-el-pais-fueron-distinguidos" TargetMode="External"/><Relationship Id="rId185" Type="http://schemas.openxmlformats.org/officeDocument/2006/relationships/hyperlink" Target="http://www.saij.gob.ar/518-nacional-renuncia-al-cargo-secretario-finanzas-ministerio-economia-dn20210000518-2021-08-17/123456789-0abc-815-0000-1202soterced?&amp;o=5&amp;f=Total%7CTipo%20de%20Documento/Legislaci%F3n%7CFecha%5B50%2C1%5D%7COrganismo%7CPublicaci%F3n%7CTema/Ministerio%20de%20Econom%EDa%7CEstado%20de%20Vigencia%7CAutor%7CJurisdicci%F3n&amp;t=1910" TargetMode="External"/><Relationship Id="rId350" Type="http://schemas.openxmlformats.org/officeDocument/2006/relationships/hyperlink" Target="https://www.boletinoficial.gob.ar/pdf/aviso/primera/224922/20200129" TargetMode="External"/><Relationship Id="rId406" Type="http://schemas.openxmlformats.org/officeDocument/2006/relationships/comments" Target="../comments1.xml"/><Relationship Id="rId9" Type="http://schemas.openxmlformats.org/officeDocument/2006/relationships/hyperlink" Target="https://www.boletinoficial.gob.ar/detalleAviso/primera/260197/20220401" TargetMode="External"/><Relationship Id="rId210" Type="http://schemas.openxmlformats.org/officeDocument/2006/relationships/hyperlink" Target="https://www.ellitoral.com/politica/oficializan-nuevas-designaciones-ministerio-seguridad_0_iXxoksKI5X.html" TargetMode="External"/><Relationship Id="rId392" Type="http://schemas.openxmlformats.org/officeDocument/2006/relationships/hyperlink" Target="https://www.boletinoficial.gob.ar/detalleAviso/primera/224347/20200106" TargetMode="External"/><Relationship Id="rId252" Type="http://schemas.openxmlformats.org/officeDocument/2006/relationships/hyperlink" Target="https://www.boletinoficial.gob.ar/detalleAviso/primera/300010/20231206" TargetMode="External"/><Relationship Id="rId294" Type="http://schemas.openxmlformats.org/officeDocument/2006/relationships/hyperlink" Target="https://www.boletinoficial.gob.ar/detalleAviso/primera/299681/20231204" TargetMode="External"/><Relationship Id="rId308" Type="http://schemas.openxmlformats.org/officeDocument/2006/relationships/hyperlink" Target="https://www.el1digital.com.ar/politica/silvina-gvirtz-deja-la-matanza-para-ser-la-nueva-secretaria-de-educacion-de-la-nacion/" TargetMode="External"/><Relationship Id="rId47" Type="http://schemas.openxmlformats.org/officeDocument/2006/relationships/hyperlink" Target="https://tradenews.com.ar/asume-el-tercer-ministro-de-transporte-de-alberto-fernandez/" TargetMode="External"/><Relationship Id="rId89" Type="http://schemas.openxmlformats.org/officeDocument/2006/relationships/hyperlink" Target="https://www.clarin.com/opinion/entra-ferraresi-sale-bielsa_0_u3q7A1Mu0.html" TargetMode="External"/><Relationship Id="rId112" Type="http://schemas.openxmlformats.org/officeDocument/2006/relationships/hyperlink" Target="https://www.boletinoficial.gob.ar/pdf/aviso/primera/224202/20191229" TargetMode="External"/><Relationship Id="rId154" Type="http://schemas.openxmlformats.org/officeDocument/2006/relationships/hyperlink" Target="https://www.boletinoficial.gob.ar/detalleAviso/primera/277689/20221214" TargetMode="External"/><Relationship Id="rId361" Type="http://schemas.openxmlformats.org/officeDocument/2006/relationships/hyperlink" Target="https://www.argentina.gob.ar/normativa/nacional/decreto-71-2022-360763/texto" TargetMode="External"/><Relationship Id="rId196" Type="http://schemas.openxmlformats.org/officeDocument/2006/relationships/hyperlink" Target="https://www.boletinoficial.gob.ar/detalleAviso/primera/300227/20231207?busqueda=2" TargetMode="External"/><Relationship Id="rId16" Type="http://schemas.openxmlformats.org/officeDocument/2006/relationships/hyperlink" Target="https://cnnespanol.cnn.com/2023/12/09/guillermo-francos-ministro-del-interior-javier-milei-orix/" TargetMode="External"/><Relationship Id="rId221" Type="http://schemas.openxmlformats.org/officeDocument/2006/relationships/hyperlink" Target="https://www.argentina.gob.ar/seguridad/transparencia/autoridades-personal" TargetMode="External"/><Relationship Id="rId263" Type="http://schemas.openxmlformats.org/officeDocument/2006/relationships/hyperlink" Target="https://www.argentina.gob.ar/normativa/nacional/decreto-720-2023-394742" TargetMode="External"/><Relationship Id="rId319" Type="http://schemas.openxmlformats.org/officeDocument/2006/relationships/hyperlink" Target="https://riojavirtual.com.ar/la-riojana-marisa-diaz-no2-del-ministerio-de-educacion-de-nacion/" TargetMode="External"/><Relationship Id="rId58" Type="http://schemas.openxmlformats.org/officeDocument/2006/relationships/hyperlink" Target="https://laopinionaustral.com.ar/argentina/juan-horacio-zabaleta-asumira-como-ministro-de-desarrollo-social-385571.html" TargetMode="External"/><Relationship Id="rId123" Type="http://schemas.openxmlformats.org/officeDocument/2006/relationships/hyperlink" Target="https://www.argentina.gob.ar/normativa/nacional/decreto-635-2021-354308/texto" TargetMode="External"/><Relationship Id="rId330" Type="http://schemas.openxmlformats.org/officeDocument/2006/relationships/hyperlink" Target="https://www.argentina.gob.ar/normativa/nacional/decreto-719-2023-394724/texto" TargetMode="External"/><Relationship Id="rId165" Type="http://schemas.openxmlformats.org/officeDocument/2006/relationships/hyperlink" Target="https://www.argentina.gob.ar/economia/politicaeconomica" TargetMode="External"/><Relationship Id="rId372" Type="http://schemas.openxmlformats.org/officeDocument/2006/relationships/hyperlink" Target="http://www.saij.gob.ar/973-nacional-designacion-secretario-coordinacion-ministerio-desarrollo-territorial-habitat-dn20200000973-2020-12-03/123456789-0abc-379-0000-0202soterced?&amp;o=1241&amp;f=Total%7CFecha%7CEstado%20de%20Vigencia%7CTema%5B5%2C1%5D%7COrganismo%5B5%2C1%5D%7CAutor%5B5%2C1%5D%7CJurisdicci%F3n%7CTribunal%5B5%2C1%5D%7CPublicaci%F3n%5B5%2C1%5D%7CColecci%F3n%20tem%E1tica%5B5%2C1%5D%7CTipo%20de%20Documento/Legislaci%F3n&amp;t=178894" TargetMode="External"/><Relationship Id="rId211" Type="http://schemas.openxmlformats.org/officeDocument/2006/relationships/hyperlink" Target="https://www.boletinoficial.gob.ar/detalleAviso/primera/224082/20191224" TargetMode="External"/><Relationship Id="rId232" Type="http://schemas.openxmlformats.org/officeDocument/2006/relationships/hyperlink" Target="https://www.boletinoficial.gob.ar/detalleAviso/primera/254169/20211210" TargetMode="External"/><Relationship Id="rId253" Type="http://schemas.openxmlformats.org/officeDocument/2006/relationships/hyperlink" Target="https://www.argentina.gob.ar/noticias/diego-giuliano-asumio-como-nuevo-ministro-de-transporte-de-la-nacion" TargetMode="External"/><Relationship Id="rId274" Type="http://schemas.openxmlformats.org/officeDocument/2006/relationships/hyperlink" Target="https://www.argentina.gob.ar/sites/default/files/20273093258_javier_francisco_caruso_2022.pdf" TargetMode="External"/><Relationship Id="rId295" Type="http://schemas.openxmlformats.org/officeDocument/2006/relationships/hyperlink" Target="https://www.argentina.gob.ar/sites/default/files/27241001070_ramona_fernanda_mino_2021_rectificatoria.pdf" TargetMode="External"/><Relationship Id="rId309" Type="http://schemas.openxmlformats.org/officeDocument/2006/relationships/hyperlink" Target="https://www.el1digital.com.ar/politica/silvina-gvirtz-deja-la-matanza-para-ser-la-nueva-secretaria-de-educacion-de-la-nacion/" TargetMode="External"/><Relationship Id="rId27" Type="http://schemas.openxmlformats.org/officeDocument/2006/relationships/hyperlink" Target="https://www.perfil.com/noticias/opinion/fernando-jose-kohutiak-santiago-cafiero-el-nuevo-canciller-esta-a-la-altura-de-la-designacion.phtml" TargetMode="External"/><Relationship Id="rId48" Type="http://schemas.openxmlformats.org/officeDocument/2006/relationships/hyperlink" Target="https://www.boletinoficial.gob.ar/detalleAviso/primera/223628/20191211" TargetMode="External"/><Relationship Id="rId69" Type="http://schemas.openxmlformats.org/officeDocument/2006/relationships/hyperlink" Target="https://www.pagina12.com.ar/235082-tristan-bauer-el-proximo-ministro-de-cultura" TargetMode="External"/><Relationship Id="rId113" Type="http://schemas.openxmlformats.org/officeDocument/2006/relationships/hyperlink" Target="https://www.boletinoficial.gob.ar/detalleAviso/primera/300012/20231206" TargetMode="External"/><Relationship Id="rId134" Type="http://schemas.openxmlformats.org/officeDocument/2006/relationships/hyperlink" Target="https://www.argentina.gob.ar/sites/default/files/informe_133_hcdn.pdf" TargetMode="External"/><Relationship Id="rId320" Type="http://schemas.openxmlformats.org/officeDocument/2006/relationships/hyperlink" Target="https://www.ellitoral.com/educacion/cambios-educacion-trazar-nuevo-camino-lejos-pandemia_0_rUqeg6yO1G.html" TargetMode="External"/><Relationship Id="rId80" Type="http://schemas.openxmlformats.org/officeDocument/2006/relationships/hyperlink" Target="https://www.argentina.gob.ar/noticias/el-ministerio-de-ambiente-presenta-su-gabinete" TargetMode="External"/><Relationship Id="rId155" Type="http://schemas.openxmlformats.org/officeDocument/2006/relationships/hyperlink" Target="https://www.boletinoficial.gob.ar/detalleAviso/primera/279613/20230113" TargetMode="External"/><Relationship Id="rId176" Type="http://schemas.openxmlformats.org/officeDocument/2006/relationships/hyperlink" Target="https://www.boletinoficial.gob.ar/detalleAviso/primera/224348/20200106" TargetMode="External"/><Relationship Id="rId197" Type="http://schemas.openxmlformats.org/officeDocument/2006/relationships/hyperlink" Target="http://www.saij.gob.ar/779-nacional-designacion-cargo-secretaria-asuntos-economicos-financieros-internacionales-ministerio-economia-dn20210000779-2021-11-10/123456789-0abc-977-0000-1202soterced?&amp;o=21&amp;f=Total%7CTipo%20de%20Documento/Legislaci%F3n%7CFecha%5B50%2C1%5D%7COrganismo%7CPublicaci%F3n%7CTema/Ministerio%20de%20Econom%EDa%7CEstado%20de%20Vigencia%7CAutor%7CJurisdicci%F3n&amp;t=1910" TargetMode="External"/><Relationship Id="rId341" Type="http://schemas.openxmlformats.org/officeDocument/2006/relationships/hyperlink" Target="https://www.boletinoficial.gob.ar/pdf/aviso/primera/224922/20200129" TargetMode="External"/><Relationship Id="rId362" Type="http://schemas.openxmlformats.org/officeDocument/2006/relationships/hyperlink" Target="https://www.argentina.gob.ar/normativa/nacional/decreto-90-2022-361206" TargetMode="External"/><Relationship Id="rId383" Type="http://schemas.openxmlformats.org/officeDocument/2006/relationships/hyperlink" Target="https://www.argentina.gob.ar/normativa/nacional/decreto-64-2021-346597" TargetMode="External"/><Relationship Id="rId201" Type="http://schemas.openxmlformats.org/officeDocument/2006/relationships/hyperlink" Target="https://www.radiouniversidad.unlp.edu.ar/ignacio-de-mendiguren-sera-secretario-de-produccion/" TargetMode="External"/><Relationship Id="rId222" Type="http://schemas.openxmlformats.org/officeDocument/2006/relationships/hyperlink" Target="https://www.todojujuy.com/pais/victor-urbani-asumio-como-vice-vizzotti-salud-n200563" TargetMode="External"/><Relationship Id="rId243" Type="http://schemas.openxmlformats.org/officeDocument/2006/relationships/hyperlink" Target="https://www.argentina.gob.ar/normativa/nacional/decreto-171-2021-347961" TargetMode="External"/><Relationship Id="rId264" Type="http://schemas.openxmlformats.org/officeDocument/2006/relationships/hyperlink" Target="https://www.boletinoficial.gob.ar/detalleAviso/primera/224611/20200117" TargetMode="External"/><Relationship Id="rId285" Type="http://schemas.openxmlformats.org/officeDocument/2006/relationships/hyperlink" Target="https://www.argentina.gob.ar/sites/default/files/23265325114_lorena_felisa_micaela_ferraro_medina_2021.pdf" TargetMode="External"/><Relationship Id="rId17" Type="http://schemas.openxmlformats.org/officeDocument/2006/relationships/hyperlink" Target="https://cnnespanol.cnn.com/2023/12/09/diana-mondino-canciller-milei-argentina-orix-arg/" TargetMode="External"/><Relationship Id="rId38" Type="http://schemas.openxmlformats.org/officeDocument/2006/relationships/hyperlink" Target="https://tn.com.ar/politica/2021/09/17/anibal-fernandez-fue-nombrado-como-ministro-de-seguridad-en-reemplazo-de-sabina-frederic/" TargetMode="External"/><Relationship Id="rId59" Type="http://schemas.openxmlformats.org/officeDocument/2006/relationships/hyperlink" Target="https://www.pagina12.com.ar/488622-la-historia-de-victoria-tolosa-paz-la-nueva-ministra-de-desa" TargetMode="External"/><Relationship Id="rId103" Type="http://schemas.openxmlformats.org/officeDocument/2006/relationships/hyperlink" Target="https://servicios.infoleg.gob.ar/infolegInternet/anexos/365000-369999/369545/norma.htm" TargetMode="External"/><Relationship Id="rId124" Type="http://schemas.openxmlformats.org/officeDocument/2006/relationships/hyperlink" Target="https://www.argentina.gob.ar/normativa/nacional/decreto-635-2021-354308/texto" TargetMode="External"/><Relationship Id="rId310" Type="http://schemas.openxmlformats.org/officeDocument/2006/relationships/hyperlink" Target="https://www.argentina.gob.ar/noticias/continuidad-pedagogica-5-mil-directivos-de-todo-el-pais-ya-participan-de-una-evaluacion" TargetMode="External"/><Relationship Id="rId70" Type="http://schemas.openxmlformats.org/officeDocument/2006/relationships/hyperlink" Target="https://www.pagina12.com.ar/235082-tristan-bauer-el-proximo-ministro-de-cultura" TargetMode="External"/><Relationship Id="rId91" Type="http://schemas.openxmlformats.org/officeDocument/2006/relationships/hyperlink" Target="https://www.clarin.com/politica/santiago-maggiotti-segundo-jorge-ferraresi-tomara-lugar-ministerio-habitat_0_kzqqGqNi9Y.html" TargetMode="External"/><Relationship Id="rId145" Type="http://schemas.openxmlformats.org/officeDocument/2006/relationships/hyperlink" Target="https://www.argentina.gob.ar/noticias/agregados-militares-extranjeros-que-finalizan-su-servicio-en-el-pais-fueron-distinguidos" TargetMode="External"/><Relationship Id="rId166" Type="http://schemas.openxmlformats.org/officeDocument/2006/relationships/hyperlink" Target="https://www.argentina.gob.ar/economia/politicaeconomica" TargetMode="External"/><Relationship Id="rId187" Type="http://schemas.openxmlformats.org/officeDocument/2006/relationships/hyperlink" Target="https://www.boletinoficial.gob.ar/detalleAviso/primera/268569/20220816?busqueda=1" TargetMode="External"/><Relationship Id="rId331" Type="http://schemas.openxmlformats.org/officeDocument/2006/relationships/hyperlink" Target="https://www.argentina.gob.ar/normativa/nacional/decreto-719-2023-394724/texto" TargetMode="External"/><Relationship Id="rId352" Type="http://schemas.openxmlformats.org/officeDocument/2006/relationships/hyperlink" Target="https://www.boletinoficial.gob.ar/detalleAviso/primera/224192/20191228" TargetMode="External"/><Relationship Id="rId373" Type="http://schemas.openxmlformats.org/officeDocument/2006/relationships/hyperlink" Target="https://www.boletinoficial.gob.ar/pdf/aviso/primera/264562/20220615" TargetMode="External"/><Relationship Id="rId394" Type="http://schemas.openxmlformats.org/officeDocument/2006/relationships/hyperlink" Target="https://www.boletinoficial.gob.ar/detalleAviso/primera/224395/20200107" TargetMode="External"/><Relationship Id="rId1" Type="http://schemas.openxmlformats.org/officeDocument/2006/relationships/hyperlink" Target="https://www.ambito.com/politica/casa-rosada/publicaron-el-nuevo-organigrama-del-estado-21-ministerios-84-secretarias-y-169-subsecretarias-n5072421" TargetMode="External"/><Relationship Id="rId212" Type="http://schemas.openxmlformats.org/officeDocument/2006/relationships/hyperlink" Target="https://www.boletinoficial.gob.ar/detalleAviso/primera/224082/20191224" TargetMode="External"/><Relationship Id="rId233" Type="http://schemas.openxmlformats.org/officeDocument/2006/relationships/hyperlink" Target="https://www.boletinoficial.gob.ar/detalleAviso/primera/254169/20211210" TargetMode="External"/><Relationship Id="rId254" Type="http://schemas.openxmlformats.org/officeDocument/2006/relationships/hyperlink" Target="https://www.argentina.gob.ar/noticias/designaron-jimena-lopez-en-la-secretaria-de-gestion-de-transporte" TargetMode="External"/><Relationship Id="rId28" Type="http://schemas.openxmlformats.org/officeDocument/2006/relationships/hyperlink" Target="https://www.argentina.gob.ar/noticias/agustin-rossi-juro-como-ministro-de-defensa" TargetMode="External"/><Relationship Id="rId49" Type="http://schemas.openxmlformats.org/officeDocument/2006/relationships/hyperlink" Target="https://www.boletinoficial.gob.ar/detalleAviso/primera/223628/20191211" TargetMode="External"/><Relationship Id="rId114" Type="http://schemas.openxmlformats.org/officeDocument/2006/relationships/hyperlink" Target="https://www.boletinoficial.gob.ar/detalleAviso/primera/224198/20191228" TargetMode="External"/><Relationship Id="rId275" Type="http://schemas.openxmlformats.org/officeDocument/2006/relationships/hyperlink" Target="https://www.argentina.gob.ar/sites/default/files/27258267783_laura_valeria_alonso_2021.pdf" TargetMode="External"/><Relationship Id="rId296" Type="http://schemas.openxmlformats.org/officeDocument/2006/relationships/hyperlink" Target="https://www.argentina.gob.ar/sites/default/files/27241001070_ramona_fernanda_mino_2021_rectificatoria.pdf" TargetMode="External"/><Relationship Id="rId300" Type="http://schemas.openxmlformats.org/officeDocument/2006/relationships/hyperlink" Target="https://www.argentina.gob.ar/normativa/nacional/decreto-705-2021-355315/texto" TargetMode="External"/><Relationship Id="rId60" Type="http://schemas.openxmlformats.org/officeDocument/2006/relationships/hyperlink" Target="https://www.ambito.com/politica/elizabeth-gomez-alcorta/quien-es-la-titular-del-nuevo-ministerio-equidad-n5069707" TargetMode="External"/><Relationship Id="rId81" Type="http://schemas.openxmlformats.org/officeDocument/2006/relationships/hyperlink" Target="https://www.argentina.gob.ar/noticias/el-ministerio-de-ambiente-presenta-su-gabinete" TargetMode="External"/><Relationship Id="rId135" Type="http://schemas.openxmlformats.org/officeDocument/2006/relationships/hyperlink" Target="https://www.argentina.gob.ar/sites/default/files/informe_133_hcdn.pdf" TargetMode="External"/><Relationship Id="rId156" Type="http://schemas.openxmlformats.org/officeDocument/2006/relationships/hyperlink" Target="https://www.argentina.gob.ar/noticias/viviana-seville-salas-nueva-secretaria-legal-y-administrativa-del-ministerio-de-economia" TargetMode="External"/><Relationship Id="rId177" Type="http://schemas.openxmlformats.org/officeDocument/2006/relationships/hyperlink" Target="https://www.boletinoficial.gob.ar/detalleAviso/primera/224348/20200106" TargetMode="External"/><Relationship Id="rId198" Type="http://schemas.openxmlformats.org/officeDocument/2006/relationships/hyperlink" Target="https://www.boletinoficial.gob.ar/detalleAviso/primera/266384/20220713" TargetMode="External"/><Relationship Id="rId321" Type="http://schemas.openxmlformats.org/officeDocument/2006/relationships/hyperlink" Target="https://www.unterseccionalroca.org.ar/imagenes/documentos/leg/Resolucion%20446-23%20%28CFE-%20Evaluacion%29.pdf" TargetMode="External"/><Relationship Id="rId342" Type="http://schemas.openxmlformats.org/officeDocument/2006/relationships/hyperlink" Target="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 TargetMode="External"/><Relationship Id="rId363" Type="http://schemas.openxmlformats.org/officeDocument/2006/relationships/hyperlink" Target="https://www.boletinoficial.gob.ar/detalleAviso/primera/224442/20200108" TargetMode="External"/><Relationship Id="rId384" Type="http://schemas.openxmlformats.org/officeDocument/2006/relationships/hyperlink" Target="https://www.boletinoficial.gob.ar/detalleAviso/primera/224395/20200107" TargetMode="External"/><Relationship Id="rId202" Type="http://schemas.openxmlformats.org/officeDocument/2006/relationships/hyperlink" Target="https://www.radiouniversidad.unlp.edu.ar/ignacio-de-mendiguren-sera-secretario-de-produccion/" TargetMode="External"/><Relationship Id="rId223" Type="http://schemas.openxmlformats.org/officeDocument/2006/relationships/hyperlink" Target="https://www.todojujuy.com/pais/victor-urbani-asumio-como-vice-vizzotti-salud-n200563" TargetMode="External"/><Relationship Id="rId244" Type="http://schemas.openxmlformats.org/officeDocument/2006/relationships/hyperlink" Target="https://www.argentina.gob.ar/normativa/nacional/decreto-671-2023-394358/texto" TargetMode="External"/><Relationship Id="rId18" Type="http://schemas.openxmlformats.org/officeDocument/2006/relationships/hyperlink" Target="https://www.clarin.com/politica/javier-milei-anuncio-luis-petri-ministro-defensa_0_w9Vn6lJGMa.html" TargetMode="External"/><Relationship Id="rId39" Type="http://schemas.openxmlformats.org/officeDocument/2006/relationships/hyperlink" Target="https://tn.com.ar/politica/2021/09/17/anibal-fernandez-fue-nombrado-como-ministro-de-seguridad-en-reemplazo-de-sabina-frederic/" TargetMode="External"/><Relationship Id="rId265" Type="http://schemas.openxmlformats.org/officeDocument/2006/relationships/hyperlink" Target="https://www.argentina.gob.ar/normativa/nacional/decreto-33-2022-359750" TargetMode="External"/><Relationship Id="rId286" Type="http://schemas.openxmlformats.org/officeDocument/2006/relationships/hyperlink" Target="https://www.boletinoficial.gob.ar/detalleAviso/primera/299681/20231204" TargetMode="External"/><Relationship Id="rId50" Type="http://schemas.openxmlformats.org/officeDocument/2006/relationships/hyperlink" Target="https://www.boletinoficial.gob.ar/detalleAviso/primera/223628/20191211" TargetMode="External"/><Relationship Id="rId104" Type="http://schemas.openxmlformats.org/officeDocument/2006/relationships/hyperlink" Target="https://servicios.infoleg.gob.ar/infolegInternet/anexos/365000-369999/369545/norma.htm" TargetMode="External"/><Relationship Id="rId125" Type="http://schemas.openxmlformats.org/officeDocument/2006/relationships/hyperlink" Target="https://cancilleria.gob.ar/es/actualidad/noticias/cafiero-designa-al-exdiputado-guillermo-carmona-en-la-secretaria-de-malvinas" TargetMode="External"/><Relationship Id="rId146" Type="http://schemas.openxmlformats.org/officeDocument/2006/relationships/hyperlink" Target="https://www.boletinoficial.gob.ar/detalleAviso/primera/301661/20240108" TargetMode="External"/><Relationship Id="rId167" Type="http://schemas.openxmlformats.org/officeDocument/2006/relationships/hyperlink" Target="https://www.argentina.gob.ar/economia/energia" TargetMode="External"/><Relationship Id="rId188" Type="http://schemas.openxmlformats.org/officeDocument/2006/relationships/hyperlink" Target="https://www.boletinoficial.gob.ar/detalleAviso/primera/300227/20231207" TargetMode="External"/><Relationship Id="rId311" Type="http://schemas.openxmlformats.org/officeDocument/2006/relationships/hyperlink" Target="https://servicios.infoleg.gob.ar/infolegInternet/verNorma.do;jsessionid=E1DFD48F95B455646151565150BF1AFA?id=355763" TargetMode="External"/><Relationship Id="rId332" Type="http://schemas.openxmlformats.org/officeDocument/2006/relationships/hyperlink" Target="https://www.argentina.gob.ar/normativa/nacional/decreto-719-2023-394724/texto" TargetMode="External"/><Relationship Id="rId353" Type="http://schemas.openxmlformats.org/officeDocument/2006/relationships/hyperlink" Target="https://www.boletinoficial.gob.ar/detalleAviso/primera/224192/20191228" TargetMode="External"/><Relationship Id="rId374" Type="http://schemas.openxmlformats.org/officeDocument/2006/relationships/hyperlink" Target="https://www.boletinoficial.gob.ar/detalleAviso/primera/238292/20201211" TargetMode="External"/><Relationship Id="rId395" Type="http://schemas.openxmlformats.org/officeDocument/2006/relationships/hyperlink" Target="https://www.boletinoficial.gob.ar/detalleAviso/primera/224395/20200107" TargetMode="External"/><Relationship Id="rId71" Type="http://schemas.openxmlformats.org/officeDocument/2006/relationships/hyperlink" Target="https://www.pagina12.com.ar/235082-tristan-bauer-el-proximo-ministro-de-cultura" TargetMode="External"/><Relationship Id="rId92" Type="http://schemas.openxmlformats.org/officeDocument/2006/relationships/hyperlink" Target="https://www.lanacion.com.ar/economia/quien-es-matias-kulfas-nid2312977/" TargetMode="External"/><Relationship Id="rId213" Type="http://schemas.openxmlformats.org/officeDocument/2006/relationships/hyperlink" Target="https://www.ellitoral.com/politica/oficializan-nuevas-designaciones-ministerio-seguridad_0_iXxoksKI5X.html" TargetMode="External"/><Relationship Id="rId234" Type="http://schemas.openxmlformats.org/officeDocument/2006/relationships/hyperlink" Target="https://www.boletinoficial.gob.ar/detalleAviso/primera/254169/20211210" TargetMode="External"/><Relationship Id="rId2" Type="http://schemas.openxmlformats.org/officeDocument/2006/relationships/hyperlink" Target="https://chequeado.com/el-explicador/ministerios-cuantos-y-cuales-fueron-en-cada-gestion/" TargetMode="External"/><Relationship Id="rId29" Type="http://schemas.openxmlformats.org/officeDocument/2006/relationships/hyperlink" Target="https://www.argentina.gob.ar/noticias/agustin-rossi-juro-como-ministro-de-defensa" TargetMode="External"/><Relationship Id="rId255" Type="http://schemas.openxmlformats.org/officeDocument/2006/relationships/hyperlink" Target="https://www.argentina.gob.ar/noticias/designaron-jimena-lopez-en-la-secretaria-de-gestion-de-transporte" TargetMode="External"/><Relationship Id="rId276" Type="http://schemas.openxmlformats.org/officeDocument/2006/relationships/hyperlink" Target="https://www.argentina.gob.ar/sites/default/files/27258267783_laura_valeria_alonso_2021.pdf" TargetMode="External"/><Relationship Id="rId297" Type="http://schemas.openxmlformats.org/officeDocument/2006/relationships/hyperlink" Target="https://www.argentina.gob.ar/sites/default/files/27241001070_ramona_fernanda_mino_2021_rectificatoria.pdf" TargetMode="External"/><Relationship Id="rId40" Type="http://schemas.openxmlformats.org/officeDocument/2006/relationships/hyperlink" Target="https://www.pagina12.com.ar/234517-gines-gonzalez-garcia-sera-ministro-de-salud-el-primer-confi" TargetMode="External"/><Relationship Id="rId115" Type="http://schemas.openxmlformats.org/officeDocument/2006/relationships/hyperlink" Target="https://www.boletinoficial.gob.ar/detalleAviso/primera/224198/20191228" TargetMode="External"/><Relationship Id="rId136" Type="http://schemas.openxmlformats.org/officeDocument/2006/relationships/hyperlink" Target="https://www.argentina.gob.ar/sites/default/files/informe_133_hcdn.pdf" TargetMode="External"/><Relationship Id="rId157" Type="http://schemas.openxmlformats.org/officeDocument/2006/relationships/hyperlink" Target="http://www.saij.gob.ar/800-nacional-renuncia-al-cargo-secretaria-legal-administrativa-ministerio-economia-dn20200000800-2020-10-11/123456789-0abc-008-0000-0202soterced?&amp;o=24&amp;f=Total%7CFecha%7CEstado%20de%20Vigencia%7CTema/Ministerio%20de%20Econom%EDa%7COrganismo/categoriavacia%7CAutor%5B50%2C1%5D%7CJurisdicci%F3n%7CTribunal%5B5%2C1%5D%7CPublicaci%F3n%5B5%2C1%5D%7CColecci%F3n%20tem%E1tica%5B5%2C1%5D%7CTipo%20de%20Documento&amp;t=464" TargetMode="External"/><Relationship Id="rId178" Type="http://schemas.openxmlformats.org/officeDocument/2006/relationships/hyperlink" Target="https://www.argentina.gob.ar/normativa/nacional/decreto-473-2022-369319/normas-modificadas" TargetMode="External"/><Relationship Id="rId301" Type="http://schemas.openxmlformats.org/officeDocument/2006/relationships/hyperlink" Target="https://www.argentina.gob.ar/normativa/nacional/decreto-705-2021-355315/texto" TargetMode="External"/><Relationship Id="rId322" Type="http://schemas.openxmlformats.org/officeDocument/2006/relationships/hyperlink" Target="https://www.radiouniversidad.unlp.edu.ar/politica-oscar-alpa-asumio-como-nuevo-secretario-de-politicas-universitarias/" TargetMode="External"/><Relationship Id="rId343" Type="http://schemas.openxmlformats.org/officeDocument/2006/relationships/hyperlink" Target="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 TargetMode="External"/><Relationship Id="rId364" Type="http://schemas.openxmlformats.org/officeDocument/2006/relationships/hyperlink" Target="https://www.lanacion.com.ar/deportes/ines-arrondo-secretaria-de-deportes-nuestro-presupuesto-crecio-por-encima-del-indicador-de-la-nid19102023/" TargetMode="External"/><Relationship Id="rId61" Type="http://schemas.openxmlformats.org/officeDocument/2006/relationships/hyperlink" Target="https://www.ambito.com/politica/elizabeth-gomez-alcorta/quien-es-la-titular-del-nuevo-ministerio-equidad-n5069707" TargetMode="External"/><Relationship Id="rId82" Type="http://schemas.openxmlformats.org/officeDocument/2006/relationships/hyperlink" Target="https://www.argentina.gob.ar/noticias/el-ministerio-de-ambiente-presenta-su-gabinete" TargetMode="External"/><Relationship Id="rId199" Type="http://schemas.openxmlformats.org/officeDocument/2006/relationships/hyperlink" Target="https://www.boletinoficial.gob.ar/detalleAviso/primera/266384/20220713" TargetMode="External"/><Relationship Id="rId203" Type="http://schemas.openxmlformats.org/officeDocument/2006/relationships/hyperlink" Target="https://www.boletinoficial.gob.ar/detalleAviso/primera/285160/20230426" TargetMode="External"/><Relationship Id="rId385" Type="http://schemas.openxmlformats.org/officeDocument/2006/relationships/hyperlink" Target="https://www.boletinoficial.gob.ar/detalleAviso/primera/224395/20200107" TargetMode="External"/><Relationship Id="rId19" Type="http://schemas.openxmlformats.org/officeDocument/2006/relationships/hyperlink" Target="https://cnnespanol.cnn.com/2023/12/11/luis-caputo-el-ministro-de-economia-quien-es-javier-milei-orix/" TargetMode="External"/><Relationship Id="rId224" Type="http://schemas.openxmlformats.org/officeDocument/2006/relationships/hyperlink" Target="https://www.boletinoficial.gob.ar/detalleAviso/primera/299825/20231205" TargetMode="External"/><Relationship Id="rId245" Type="http://schemas.openxmlformats.org/officeDocument/2006/relationships/hyperlink" Target="https://www.argentina.gob.ar/normativa/nacional/decreto-671-2023-394358/texto" TargetMode="External"/><Relationship Id="rId266" Type="http://schemas.openxmlformats.org/officeDocument/2006/relationships/hyperlink" Target="https://lmdiario.com.ar/contenido/325486/carlos-rodriguez-reemplaza-a-martin-gill-en-la-secretaria-de-obras-publicas" TargetMode="External"/><Relationship Id="rId287" Type="http://schemas.openxmlformats.org/officeDocument/2006/relationships/hyperlink" Target="https://www.argentina.gob.ar/sites/default/files/20127074438_emilio_miguel_angel_persico_2021.pdf" TargetMode="External"/><Relationship Id="rId30" Type="http://schemas.openxmlformats.org/officeDocument/2006/relationships/hyperlink" Target="https://www.lanacion.com.ar/politica/alberto-fernandez-designo-a-zabaleta-en-desarrollo-social-y-jorge-taiana-en-defensa-nid09082021/" TargetMode="External"/><Relationship Id="rId105" Type="http://schemas.openxmlformats.org/officeDocument/2006/relationships/hyperlink" Target="https://servicios.infoleg.gob.ar/infolegInternet/anexos/365000-369999/369545/norma.htm" TargetMode="External"/><Relationship Id="rId126" Type="http://schemas.openxmlformats.org/officeDocument/2006/relationships/hyperlink" Target="https://cancilleria.gob.ar/es/actualidad/noticias/cafiero-designa-al-exdiputado-guillermo-carmona-en-la-secretaria-de-malvinas" TargetMode="External"/><Relationship Id="rId147" Type="http://schemas.openxmlformats.org/officeDocument/2006/relationships/hyperlink" Target="https://www.boletinoficial.gob.ar/pdf/aviso/primera/299680/20231204" TargetMode="External"/><Relationship Id="rId168" Type="http://schemas.openxmlformats.org/officeDocument/2006/relationships/hyperlink" Target="https://www.argentina.gob.ar/bioeconomia" TargetMode="External"/><Relationship Id="rId312" Type="http://schemas.openxmlformats.org/officeDocument/2006/relationships/hyperlink" Target="https://www.boletinoficial.gob.ar/detalleAviso/primera/299823/20231205" TargetMode="External"/><Relationship Id="rId333" Type="http://schemas.openxmlformats.org/officeDocument/2006/relationships/hyperlink" Target="https://www.boletinoficial.gob.ar/detalleAviso/primera/224392/20200107" TargetMode="External"/><Relationship Id="rId354" Type="http://schemas.openxmlformats.org/officeDocument/2006/relationships/hyperlink" Target="https://www.boletinoficial.gob.ar/detalleAviso/primera/299822/20231205" TargetMode="External"/><Relationship Id="rId51" Type="http://schemas.openxmlformats.org/officeDocument/2006/relationships/hyperlink" Target="https://www.boletinoficial.gob.ar/detalleAviso/primera/223628/20191211" TargetMode="External"/><Relationship Id="rId72" Type="http://schemas.openxmlformats.org/officeDocument/2006/relationships/hyperlink" Target="https://www.filo.news/ciencia/Roberto-Salvarezza-el-bioquimico-que-estara-al-frente-de-Ciencia-y-Tecnologia-20191205-0051.html" TargetMode="External"/><Relationship Id="rId93" Type="http://schemas.openxmlformats.org/officeDocument/2006/relationships/hyperlink" Target="https://www.lanacion.com.ar/economia/quien-es-matias-kulfas-nid2312977/" TargetMode="External"/><Relationship Id="rId189" Type="http://schemas.openxmlformats.org/officeDocument/2006/relationships/hyperlink" Target="https://www.energiaynegocios.com.ar/el-gobierno-oficializo-designaciones-en-energia-con-lanziani-a-la-cabeza/" TargetMode="External"/><Relationship Id="rId375" Type="http://schemas.openxmlformats.org/officeDocument/2006/relationships/hyperlink" Target="https://www.boletinoficial.gob.ar/detalleAviso/primera/238292/20201211" TargetMode="External"/><Relationship Id="rId396" Type="http://schemas.openxmlformats.org/officeDocument/2006/relationships/hyperlink" Target="https://www.cronista.com/economia-politica/paula-espanol-sera-reemplazada-por-roberto-feletti-en-comercio-interior/" TargetMode="External"/><Relationship Id="rId3" Type="http://schemas.openxmlformats.org/officeDocument/2006/relationships/hyperlink" Target="https://chequeado.com/el-explicador/el-nuevo-gabinete-de-javier-milei-reduce-a-la-mitad-los-ministerios-y-concentra-en-2-varias-areas/" TargetMode="External"/><Relationship Id="rId214" Type="http://schemas.openxmlformats.org/officeDocument/2006/relationships/hyperlink" Target="https://www.boletinoficial.gob.ar/detalleAviso/primera/299826/20231205" TargetMode="External"/><Relationship Id="rId235" Type="http://schemas.openxmlformats.org/officeDocument/2006/relationships/hyperlink" Target="https://www.boletinoficial.gob.ar/detalleAviso/primera/301818/20240112" TargetMode="External"/><Relationship Id="rId256" Type="http://schemas.openxmlformats.org/officeDocument/2006/relationships/hyperlink" Target="https://www.lanoticia1.com/noticia/exintendenta-de-lavalle-marcela-passo-asumio-secretaria-de-articulacion-interjurisdiccional-en-127011" TargetMode="External"/><Relationship Id="rId277" Type="http://schemas.openxmlformats.org/officeDocument/2006/relationships/hyperlink" Target="https://www.argentina.gob.ar/sites/default/files/27258267783_laura_valeria_alonso_2021.pdf" TargetMode="External"/><Relationship Id="rId298" Type="http://schemas.openxmlformats.org/officeDocument/2006/relationships/hyperlink" Target="https://www.boletinoficial.gob.ar/detalleAviso/primera/299681/20231204" TargetMode="External"/><Relationship Id="rId400" Type="http://schemas.openxmlformats.org/officeDocument/2006/relationships/hyperlink" Target="https://agroverdad.com.ar/2019/12/julian-echazarreta-sera-designado-secretario-de-agricultura-de-la-nacion" TargetMode="External"/><Relationship Id="rId116" Type="http://schemas.openxmlformats.org/officeDocument/2006/relationships/hyperlink" Target="https://www.boletinoficial.gob.ar/detalleAviso/primera/224198/20191228" TargetMode="External"/><Relationship Id="rId137" Type="http://schemas.openxmlformats.org/officeDocument/2006/relationships/hyperlink" Target="https://www.boletinoficial.gob.ar/detalleAviso/primera/224193/20191228" TargetMode="External"/><Relationship Id="rId158" Type="http://schemas.openxmlformats.org/officeDocument/2006/relationships/hyperlink" Target="https://www.argentina.gob.ar/normativa/nacional/decreto-479-2022-369544/normas-modificadas" TargetMode="External"/><Relationship Id="rId302" Type="http://schemas.openxmlformats.org/officeDocument/2006/relationships/hyperlink" Target="https://www.boletinoficial.gob.ar/detalleAviso/primera/224081/20191224" TargetMode="External"/><Relationship Id="rId323" Type="http://schemas.openxmlformats.org/officeDocument/2006/relationships/hyperlink" Target="https://www.ellitoral.com/educacion/cambios-educacion-trazar-nuevo-camino-lejos-pandemia_0_rUqeg6yO1G.html" TargetMode="External"/><Relationship Id="rId344" Type="http://schemas.openxmlformats.org/officeDocument/2006/relationships/hyperlink" Target="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 TargetMode="External"/><Relationship Id="rId20" Type="http://schemas.openxmlformats.org/officeDocument/2006/relationships/hyperlink" Target="https://www.econoblog.com.ar/133495/javier-milei-confirmo-a-patricia-bullrich-como-ministra-de-seguridad/" TargetMode="External"/><Relationship Id="rId41" Type="http://schemas.openxmlformats.org/officeDocument/2006/relationships/hyperlink" Target="https://www.pagina12.com.ar/324960-carla-vizzotti-asumio-en-el-ministerio-de-salud" TargetMode="External"/><Relationship Id="rId62" Type="http://schemas.openxmlformats.org/officeDocument/2006/relationships/hyperlink" Target="https://www.ambito.com/politica/elizabeth-gomez-alcorta/quien-es-la-titular-del-nuevo-ministerio-equidad-n5069707" TargetMode="External"/><Relationship Id="rId83" Type="http://schemas.openxmlformats.org/officeDocument/2006/relationships/hyperlink" Target="https://www.argentina.gob.ar/noticias/el-ministerio-de-ambiente-presenta-su-gabinete" TargetMode="External"/><Relationship Id="rId179" Type="http://schemas.openxmlformats.org/officeDocument/2006/relationships/hyperlink" Target="https://www.argentina.gob.ar/normativa/nacional/decreto-473-2022-369319/normas-modificadas" TargetMode="External"/><Relationship Id="rId365" Type="http://schemas.openxmlformats.org/officeDocument/2006/relationships/hyperlink" Target="https://www.lanacion.com.ar/deportes/ines-arrondo-secretaria-de-deportes-nuestro-presupuesto-crecio-por-encima-del-indicador-de-la-nid19102023/" TargetMode="External"/><Relationship Id="rId386" Type="http://schemas.openxmlformats.org/officeDocument/2006/relationships/hyperlink" Target="https://www.boletinoficial.gob.ar/pdf/aviso/primera/265957/20220707" TargetMode="External"/><Relationship Id="rId190" Type="http://schemas.openxmlformats.org/officeDocument/2006/relationships/hyperlink" Target="https://www.ambito.com/politica/martinez/quien-es-dario-el-nuevo-secretario-energia-n5126772" TargetMode="External"/><Relationship Id="rId204" Type="http://schemas.openxmlformats.org/officeDocument/2006/relationships/hyperlink" Target="https://www.pagina12.com.ar/538564-sujarchuk-deja-la-secretaria-de-economia-del-conocimiento-pa" TargetMode="External"/><Relationship Id="rId225" Type="http://schemas.openxmlformats.org/officeDocument/2006/relationships/hyperlink" Target="https://www.boletinoficial.gob.ar/detalleAviso/primera/301200/20231222" TargetMode="External"/><Relationship Id="rId246" Type="http://schemas.openxmlformats.org/officeDocument/2006/relationships/hyperlink" Target="https://www.argentina.gob.ar/normativa/nacional/decreto-671-2023-394358/texto" TargetMode="External"/><Relationship Id="rId267" Type="http://schemas.openxmlformats.org/officeDocument/2006/relationships/hyperlink" Target="https://www.argentina.gob.ar/normativa/nacional/decreto-720-2023-394742/texto" TargetMode="External"/><Relationship Id="rId288" Type="http://schemas.openxmlformats.org/officeDocument/2006/relationships/hyperlink" Target="https://www.argentina.gob.ar/sites/default/files/20127074438_emilio_miguel_angel_persico_2021.pdf" TargetMode="External"/><Relationship Id="rId106" Type="http://schemas.openxmlformats.org/officeDocument/2006/relationships/hyperlink" Target="https://www.boletinoficial.gob.ar/pdf/aviso/primera/224202/20191228" TargetMode="External"/><Relationship Id="rId127" Type="http://schemas.openxmlformats.org/officeDocument/2006/relationships/hyperlink" Target="https://www.cancilleria.gob.ar/es/ministerio-de-relaciones-exteriores-comercio-internacional-y-culto/secretaria-de-coordinacion-y" TargetMode="External"/><Relationship Id="rId313" Type="http://schemas.openxmlformats.org/officeDocument/2006/relationships/hyperlink" Target="https://old.errepar.com/Paginas/LoUltimo/BoletinOficialDetalle.aspx?idDetalle=7489" TargetMode="External"/><Relationship Id="rId10" Type="http://schemas.openxmlformats.org/officeDocument/2006/relationships/hyperlink" Target="https://agroverdad.com.ar/2019/12/julian-echazarreta-sera-designado-secretario-de-agricultura-de-la-nacion" TargetMode="External"/><Relationship Id="rId31" Type="http://schemas.openxmlformats.org/officeDocument/2006/relationships/hyperlink" Target="https://www.lanacion.com.ar/politica/alberto-fernandez-designo-a-zabaleta-en-desarrollo-social-y-jorge-taiana-en-defensa-nid09082021/" TargetMode="External"/><Relationship Id="rId52" Type="http://schemas.openxmlformats.org/officeDocument/2006/relationships/hyperlink" Target="https://www.ambito.com/politica/alberto-fernandez/quien-es-marcela-losardo-la-ministra-justicia-n5069323" TargetMode="External"/><Relationship Id="rId73" Type="http://schemas.openxmlformats.org/officeDocument/2006/relationships/hyperlink" Target="https://www.filo.news/ciencia/Roberto-Salvarezza-el-bioquimico-que-estara-al-frente-de-Ciencia-y-Tecnologia-20191205-0051.html" TargetMode="External"/><Relationship Id="rId94" Type="http://schemas.openxmlformats.org/officeDocument/2006/relationships/hyperlink" Target="https://www.infocampo.com.ar/quien-es-luis-basterra-el-hombre-que-se-convertiria-en-el-nuevo-ministro-de-agricultura/" TargetMode="External"/><Relationship Id="rId148" Type="http://schemas.openxmlformats.org/officeDocument/2006/relationships/hyperlink" Target="https://www.boletinoficial.gob.ar/detalleAviso/primera/224193/20191228" TargetMode="External"/><Relationship Id="rId169" Type="http://schemas.openxmlformats.org/officeDocument/2006/relationships/hyperlink" Target="https://www.argentina.gob.ar/produccion" TargetMode="External"/><Relationship Id="rId334" Type="http://schemas.openxmlformats.org/officeDocument/2006/relationships/hyperlink" Target="https://www.boletinoficial.gob.ar/detalleAviso/primera/224392/20200107" TargetMode="External"/><Relationship Id="rId355" Type="http://schemas.openxmlformats.org/officeDocument/2006/relationships/hyperlink" Target="https://www.boletinoficial.gob.ar/detalleAviso/primera/299822/20231205" TargetMode="External"/><Relationship Id="rId376" Type="http://schemas.openxmlformats.org/officeDocument/2006/relationships/hyperlink" Target="https://www.boletinoficial.gob.ar/detalleAviso/primera/295807/20231010" TargetMode="External"/><Relationship Id="rId397" Type="http://schemas.openxmlformats.org/officeDocument/2006/relationships/hyperlink" Target="https://servicios.infoleg.gob.ar/infolegInternet/anexos/335000-339999/336680/norma.htm" TargetMode="External"/><Relationship Id="rId4" Type="http://schemas.openxmlformats.org/officeDocument/2006/relationships/hyperlink" Target="https://www.pagina12.com.ar/235142-el-listado-completo-del-gabinete-de-alberto-fernandez" TargetMode="External"/><Relationship Id="rId180" Type="http://schemas.openxmlformats.org/officeDocument/2006/relationships/hyperlink" Target="https://www.argentina.gob.ar/noticias/haroldo-montagu-participo-de-la-primera-reunion-interministerial-de-cambio-climatico" TargetMode="External"/><Relationship Id="rId215" Type="http://schemas.openxmlformats.org/officeDocument/2006/relationships/hyperlink" Target="https://www.argentina.gob.ar/normativa/nacional/decreto-67-2019-333574/texto" TargetMode="External"/><Relationship Id="rId236" Type="http://schemas.openxmlformats.org/officeDocument/2006/relationships/hyperlink" Target="https://www.boletinoficial.gob.ar/detalleAviso/primera/301819/20240112" TargetMode="External"/><Relationship Id="rId257" Type="http://schemas.openxmlformats.org/officeDocument/2006/relationships/hyperlink" Target="https://www.argentina.gob.ar/normativa/nacional/decreto-521-2021-353149" TargetMode="External"/><Relationship Id="rId278" Type="http://schemas.openxmlformats.org/officeDocument/2006/relationships/hyperlink" Target="https://www.boletinoficial.gob.ar/detalleAviso/primera/299681/20231204" TargetMode="External"/><Relationship Id="rId401" Type="http://schemas.openxmlformats.org/officeDocument/2006/relationships/hyperlink" Target="https://www.boletinoficial.gob.ar/detalleAviso/primera/256938/20220202" TargetMode="External"/><Relationship Id="rId303" Type="http://schemas.openxmlformats.org/officeDocument/2006/relationships/hyperlink" Target="https://www.boletinoficial.gob.ar/detalleAviso/primera/224081/20191224" TargetMode="External"/><Relationship Id="rId42" Type="http://schemas.openxmlformats.org/officeDocument/2006/relationships/hyperlink" Target="https://www.pagina12.com.ar/324960-carla-vizzotti-asumio-en-el-ministerio-de-salud" TargetMode="External"/><Relationship Id="rId84" Type="http://schemas.openxmlformats.org/officeDocument/2006/relationships/hyperlink" Target="https://www.argentina.gob.ar/noticias/matias-lammens-juro-como-ministro-de-turismo-y-deportes" TargetMode="External"/><Relationship Id="rId138" Type="http://schemas.openxmlformats.org/officeDocument/2006/relationships/hyperlink" Target="https://www.boletinoficial.gob.ar/detalleAviso/primera/224193/20191228" TargetMode="External"/><Relationship Id="rId345" Type="http://schemas.openxmlformats.org/officeDocument/2006/relationships/hyperlink" Target="https://www.argentina.gob.ar/noticias/el-secretario-de-trabajo-marcelo-bellotti-participo-de-la-reunion-plenaria-de-la-red-de" TargetMode="External"/><Relationship Id="rId387" Type="http://schemas.openxmlformats.org/officeDocument/2006/relationships/hyperlink" Target="https://www.boletinoficial.gob.ar/detalleAviso/primera/299597/20231201" TargetMode="External"/><Relationship Id="rId191" Type="http://schemas.openxmlformats.org/officeDocument/2006/relationships/hyperlink" Target="https://www.perfil.com/noticias/politica/renuncio-secretario-de-energia-dario-martinez.phtml" TargetMode="External"/><Relationship Id="rId205" Type="http://schemas.openxmlformats.org/officeDocument/2006/relationships/hyperlink" Target="https://www.forbesargentina.com/today/quien-juan-jose-bahillo-nuevo-secretario-agricultura-ganaderia-designado-massa-n19809" TargetMode="External"/><Relationship Id="rId247" Type="http://schemas.openxmlformats.org/officeDocument/2006/relationships/hyperlink" Target="https://www.argentina.gob.ar/normativa/nacional/decreto-671-2023-394358/texto" TargetMode="External"/><Relationship Id="rId107" Type="http://schemas.openxmlformats.org/officeDocument/2006/relationships/hyperlink" Target="https://www.boletinoficial.gob.ar/pdf/aviso/primera/224202/20191228" TargetMode="External"/><Relationship Id="rId289" Type="http://schemas.openxmlformats.org/officeDocument/2006/relationships/hyperlink" Target="https://www.boletinoficial.gob.ar/detalleAviso/primera/299681/20231204" TargetMode="External"/><Relationship Id="rId11" Type="http://schemas.openxmlformats.org/officeDocument/2006/relationships/hyperlink" Target="https://www.boletinoficial.gob.ar/detalleAviso/primera/256938/20220202" TargetMode="External"/><Relationship Id="rId53" Type="http://schemas.openxmlformats.org/officeDocument/2006/relationships/hyperlink" Target="https://apnews.com/general-news-0a99e87dac9f359e3a053ad3084834a8" TargetMode="External"/><Relationship Id="rId149" Type="http://schemas.openxmlformats.org/officeDocument/2006/relationships/hyperlink" Target="https://www.boletinoficial.gob.ar/detalleAviso/primera/224193/20191228" TargetMode="External"/><Relationship Id="rId314" Type="http://schemas.openxmlformats.org/officeDocument/2006/relationships/hyperlink" Target="https://old.errepar.com/Paginas/LoUltimo/BoletinOficialDetalle.aspx?idDetalle=7489" TargetMode="External"/><Relationship Id="rId356" Type="http://schemas.openxmlformats.org/officeDocument/2006/relationships/hyperlink" Target="https://www.boletinoficial.gob.ar/detalleAviso/primera/299822/20231205" TargetMode="External"/><Relationship Id="rId398" Type="http://schemas.openxmlformats.org/officeDocument/2006/relationships/hyperlink" Target="https://servicios.infoleg.gob.ar/infolegInternet/anexos/335000-339999/336680/norma.htm" TargetMode="External"/><Relationship Id="rId95" Type="http://schemas.openxmlformats.org/officeDocument/2006/relationships/hyperlink" Target="https://www.infocampo.com.ar/quien-es-luis-basterra-el-hombre-que-se-convertiria-en-el-nuevo-ministro-de-agricultura/" TargetMode="External"/><Relationship Id="rId160" Type="http://schemas.openxmlformats.org/officeDocument/2006/relationships/hyperlink" Target="https://www.laizquierdadiario.com/Raul-Enrique-Rigo" TargetMode="External"/><Relationship Id="rId216" Type="http://schemas.openxmlformats.org/officeDocument/2006/relationships/hyperlink" Target="https://www.argentina.gob.ar/normativa/nacional/decreto-67-2019-333574/texto" TargetMode="External"/><Relationship Id="rId258" Type="http://schemas.openxmlformats.org/officeDocument/2006/relationships/hyperlink" Target="https://www.boletinoficial.gob.ar/detalleAviso/primera/250206/20210929" TargetMode="External"/><Relationship Id="rId22" Type="http://schemas.openxmlformats.org/officeDocument/2006/relationships/hyperlink" Target="https://cnnespanol.cnn.com/2023/11/22/quien-es-mariano-cuneo-libarona-ministro-de-justicia-orix/" TargetMode="External"/><Relationship Id="rId64" Type="http://schemas.openxmlformats.org/officeDocument/2006/relationships/hyperlink" Target="https://www.lanacion.com.ar/politica/nicolas-trotta-nid2313457/" TargetMode="External"/><Relationship Id="rId118" Type="http://schemas.openxmlformats.org/officeDocument/2006/relationships/hyperlink" Target="https://www.cancilleria.gob.ar/es/ministerio-de-relaciones-exteriores-comercio-internacional-y-culto/secretaria-de-relaciones" TargetMode="External"/><Relationship Id="rId325" Type="http://schemas.openxmlformats.org/officeDocument/2006/relationships/hyperlink" Target="https://www.boletinoficial.gob.ar/detalleAviso/primera/224392/20200107" TargetMode="External"/><Relationship Id="rId367" Type="http://schemas.openxmlformats.org/officeDocument/2006/relationships/hyperlink" Target="https://www.boletinoficial.gob.ar/detalleAviso/primera/224442/20200108" TargetMode="External"/><Relationship Id="rId171" Type="http://schemas.openxmlformats.org/officeDocument/2006/relationships/hyperlink" Target="https://www.argentina.gob.ar/economia/mineria" TargetMode="External"/><Relationship Id="rId227" Type="http://schemas.openxmlformats.org/officeDocument/2006/relationships/hyperlink" Target="https://www.dataclave.com.ar/poder/quien-es-sandra-tirado--la-medica-que-ocupara-el-cargo-de-carla-vizzotti-en-el-ministerio--de-salud_a603902890a4d5c043c005857" TargetMode="External"/><Relationship Id="rId269" Type="http://schemas.openxmlformats.org/officeDocument/2006/relationships/hyperlink" Target="https://www.boletinoficial.gob.ar/detalleAviso/primera/256264/20220119" TargetMode="External"/><Relationship Id="rId33" Type="http://schemas.openxmlformats.org/officeDocument/2006/relationships/hyperlink" Target="https://www.bbc.com/mundo/noticias-america-latina-50667452" TargetMode="External"/><Relationship Id="rId129" Type="http://schemas.openxmlformats.org/officeDocument/2006/relationships/hyperlink" Target="https://www.cancilleria.gob.ar/es/ministerio-de-relaciones-exteriores-comercio-internacional-y-culto/secretaria-de-relaciones-economicas-internacionales" TargetMode="External"/><Relationship Id="rId280" Type="http://schemas.openxmlformats.org/officeDocument/2006/relationships/hyperlink" Target="https://www.argentina.gob.ar/normativa/nacional/decreto-546-2021-353254" TargetMode="External"/><Relationship Id="rId336" Type="http://schemas.openxmlformats.org/officeDocument/2006/relationships/hyperlink" Target="https://www.boletinoficial.gob.ar/detalleAviso/primera/224392/20200107" TargetMode="External"/><Relationship Id="rId75" Type="http://schemas.openxmlformats.org/officeDocument/2006/relationships/hyperlink" Target="https://www.pagina12.com.ar/369164-quien-es-daniel-filmus-el-nuevo-ministro-de-ciencia-y-tecnol" TargetMode="External"/><Relationship Id="rId140" Type="http://schemas.openxmlformats.org/officeDocument/2006/relationships/hyperlink" Target="https://www.argentina.gob.ar/normativa/nacional/decreto-660-2023-394222/texto" TargetMode="External"/><Relationship Id="rId182" Type="http://schemas.openxmlformats.org/officeDocument/2006/relationships/hyperlink" Target="https://www.boletinoficial.gob.ar/detalleAviso/primera/300227/20231207" TargetMode="External"/><Relationship Id="rId378" Type="http://schemas.openxmlformats.org/officeDocument/2006/relationships/hyperlink" Target="https://audiencias.mininterior.gob.ar/audiencia?id=28048" TargetMode="External"/><Relationship Id="rId403" Type="http://schemas.openxmlformats.org/officeDocument/2006/relationships/hyperlink" Target="https://servicios.infoleg.gob.ar/infolegInternet/anexos/335000-339999/336680/norma.htm" TargetMode="External"/><Relationship Id="rId6" Type="http://schemas.openxmlformats.org/officeDocument/2006/relationships/hyperlink" Target="https://elpais.com/argentina/2022-10-11/alberto-fernandez-suma-al-gabinete-de-ministros-a-tres-mujeres-de-su-circulo-politico.html" TargetMode="External"/><Relationship Id="rId238" Type="http://schemas.openxmlformats.org/officeDocument/2006/relationships/hyperlink" Target="https://www.boletinoficial.gob.ar/detalleAviso/primera/241979/20210318" TargetMode="External"/><Relationship Id="rId291" Type="http://schemas.openxmlformats.org/officeDocument/2006/relationships/hyperlink" Target="https://www.argentina.gob.ar/sites/default/files/20148728330_gabriel_lerner_2021.pdf" TargetMode="External"/><Relationship Id="rId305" Type="http://schemas.openxmlformats.org/officeDocument/2006/relationships/hyperlink" Target="https://www.boletinoficial.gob.ar/detalleAviso/primera/300231/20231207" TargetMode="External"/><Relationship Id="rId347" Type="http://schemas.openxmlformats.org/officeDocument/2006/relationships/hyperlink" Target="https://www.boletinoficial.gob.ar/pdf/aviso/primera/224922/20200129" TargetMode="External"/><Relationship Id="rId44" Type="http://schemas.openxmlformats.org/officeDocument/2006/relationships/hyperlink" Target="https://www.0264noticias.com.ar/noticias/2019/12/04/15018-alberto-fernandez-eligio-a-mario-meoni-para-transporte" TargetMode="External"/><Relationship Id="rId86" Type="http://schemas.openxmlformats.org/officeDocument/2006/relationships/hyperlink" Target="https://www.argentina.gob.ar/noticias/matias-lammens-juro-como-ministro-de-turismo-y-deportes" TargetMode="External"/><Relationship Id="rId151" Type="http://schemas.openxmlformats.org/officeDocument/2006/relationships/hyperlink" Target="https://www.memo.com.ar/poder/raul-marino-defensa/" TargetMode="External"/><Relationship Id="rId389" Type="http://schemas.openxmlformats.org/officeDocument/2006/relationships/hyperlink" Target="https://www.boletinoficial.gob.ar/detalleAviso/primera/224395/20200107" TargetMode="External"/><Relationship Id="rId193" Type="http://schemas.openxmlformats.org/officeDocument/2006/relationships/hyperlink" Target="https://econojournal.com.ar/2021/12/quien-es-fernanda-avila-la-nueva-secretaria-de-mineria-de-la-nacion/" TargetMode="External"/><Relationship Id="rId207" Type="http://schemas.openxmlformats.org/officeDocument/2006/relationships/hyperlink" Target="https://www.boletinoficial.gob.ar/detalleAviso/primera/224082/20191224" TargetMode="External"/><Relationship Id="rId249" Type="http://schemas.openxmlformats.org/officeDocument/2006/relationships/hyperlink" Target="https://www.boletinoficial.gob.ar/detalleAviso/primera/230506/20200611" TargetMode="External"/><Relationship Id="rId13" Type="http://schemas.openxmlformats.org/officeDocument/2006/relationships/hyperlink" Target="https://www.pagina12.com.ar/235142-el-listado-completo-del-gabinete-de-alberto-fernandez" TargetMode="External"/><Relationship Id="rId109" Type="http://schemas.openxmlformats.org/officeDocument/2006/relationships/hyperlink" Target="https://www.boletinoficial.gob.ar/detalleAviso/primera/300012/20231206" TargetMode="External"/><Relationship Id="rId260" Type="http://schemas.openxmlformats.org/officeDocument/2006/relationships/hyperlink" Target="https://old.errepar.com/Paginas/LoUltimo/BoletinOficialDetalle.aspx?idDetalle=7739" TargetMode="External"/><Relationship Id="rId316" Type="http://schemas.openxmlformats.org/officeDocument/2006/relationships/hyperlink" Target="https://www.boletinoficial.gob.ar/detalleAviso/primera/250635/20211007" TargetMode="External"/><Relationship Id="rId55" Type="http://schemas.openxmlformats.org/officeDocument/2006/relationships/hyperlink" Target="https://apnews.com/general-news-0a99e87dac9f359e3a053ad3084834a8" TargetMode="External"/><Relationship Id="rId97" Type="http://schemas.openxmlformats.org/officeDocument/2006/relationships/hyperlink" Target="https://www.argentina.gob.ar/interior/secretaria-de-provincias-y-municipios" TargetMode="External"/><Relationship Id="rId120" Type="http://schemas.openxmlformats.org/officeDocument/2006/relationships/hyperlink" Target="https://www.boletinoficial.gob.ar/detalleAviso/primera/250630/20211007" TargetMode="External"/><Relationship Id="rId358" Type="http://schemas.openxmlformats.org/officeDocument/2006/relationships/hyperlink" Target="https://www.boletinoficial.gob.ar/detalleAviso/primera/224192/20191228" TargetMode="External"/><Relationship Id="rId162" Type="http://schemas.openxmlformats.org/officeDocument/2006/relationships/hyperlink" Target="https://www.boletinoficial.gob.ar/detalleAviso/primera/268065/20220805" TargetMode="External"/><Relationship Id="rId218" Type="http://schemas.openxmlformats.org/officeDocument/2006/relationships/hyperlink" Target="https://www.boletinoficial.gob.ar/detalleAviso/primera/299826/20231205" TargetMode="External"/><Relationship Id="rId271" Type="http://schemas.openxmlformats.org/officeDocument/2006/relationships/hyperlink" Target="https://www.boletinoficial.gob.ar/detalleAviso/primera/300321/20231207" TargetMode="External"/><Relationship Id="rId24" Type="http://schemas.openxmlformats.org/officeDocument/2006/relationships/hyperlink" Target="https://www.cba24n.com.ar/politica/felipe-sola--el-canciller-elegido-por-alberto_a5dea5cc2ca31ad07ccd332bf" TargetMode="External"/><Relationship Id="rId66" Type="http://schemas.openxmlformats.org/officeDocument/2006/relationships/hyperlink" Target="https://www.lanacion.com.ar/politica/quien-es-jaime-perczyk-el-profesor-de-educacion-fisica-que-reemplazara-a-nicolas-trotta-en-educacion-nid17092021/" TargetMode="External"/><Relationship Id="rId131" Type="http://schemas.openxmlformats.org/officeDocument/2006/relationships/hyperlink" Target="https://www.lanacion.com.ar/politica/oficializaron-el-cargo-de-cecilia-todesca-que-paso-a-cancilleria-con-santiago-cafiero-nid07102021/" TargetMode="External"/><Relationship Id="rId327" Type="http://schemas.openxmlformats.org/officeDocument/2006/relationships/hyperlink" Target="https://www.boletinoficial.gob.ar/detalleAviso/primera/224392/20200107" TargetMode="External"/><Relationship Id="rId369" Type="http://schemas.openxmlformats.org/officeDocument/2006/relationships/hyperlink" Target="https://www.boletinoficial.gob.ar/detalleAviso/primera/224442/20200108" TargetMode="External"/><Relationship Id="rId173" Type="http://schemas.openxmlformats.org/officeDocument/2006/relationships/hyperlink" Target="https://www.argentina.gob.ar/habitat" TargetMode="External"/><Relationship Id="rId229" Type="http://schemas.openxmlformats.org/officeDocument/2006/relationships/hyperlink" Target="https://www.dataclave.com.ar/poder/quien-es-sandra-tirado--la-medica-que-ocupara-el-cargo-de-carla-vizzotti-en-el-ministerio--de-salud_a603902890a4d5c043c005857" TargetMode="External"/><Relationship Id="rId380" Type="http://schemas.openxmlformats.org/officeDocument/2006/relationships/hyperlink" Target="https://www.argentina.gob.ar/seguridad/noticias?page=93" TargetMode="External"/><Relationship Id="rId240" Type="http://schemas.openxmlformats.org/officeDocument/2006/relationships/hyperlink" Target="https://www.boletinoficial.gob.ar/detalleAviso/primera/299824/20231205" TargetMode="External"/><Relationship Id="rId35" Type="http://schemas.openxmlformats.org/officeDocument/2006/relationships/hyperlink" Target="https://www.dw.com/es/argentina-massa-asume-como-superministro-de-econom&#237;a/a-62701745" TargetMode="External"/><Relationship Id="rId77" Type="http://schemas.openxmlformats.org/officeDocument/2006/relationships/hyperlink" Target="https://www.argentina.gob.ar/noticias/claudio-moroni-es-el-nuevo-ministro-de-trabajo" TargetMode="External"/><Relationship Id="rId100" Type="http://schemas.openxmlformats.org/officeDocument/2006/relationships/hyperlink" Target="https://www.boletinoficial.gob.ar/detalleAviso/primera/300012/20231206" TargetMode="External"/><Relationship Id="rId282" Type="http://schemas.openxmlformats.org/officeDocument/2006/relationships/hyperlink" Target="https://www.boletinoficial.gob.ar/detalleAviso/primera/299681/20231204" TargetMode="External"/><Relationship Id="rId338" Type="http://schemas.openxmlformats.org/officeDocument/2006/relationships/hyperlink" Target="https://www.argentina.gob.ar/normativa/nacional/decreto-657-2023-394221/texto" TargetMode="External"/><Relationship Id="rId8" Type="http://schemas.openxmlformats.org/officeDocument/2006/relationships/hyperlink" Target="https://www.cronista.com/economia-politica/paula-espanol-sera-reemplazada-por-roberto-feletti-en-comercio-interior/" TargetMode="External"/><Relationship Id="rId142" Type="http://schemas.openxmlformats.org/officeDocument/2006/relationships/hyperlink" Target="https://www.argentina.gob.ar/normativa/nacional/decreto-660-2023-394222/texto" TargetMode="External"/><Relationship Id="rId184" Type="http://schemas.openxmlformats.org/officeDocument/2006/relationships/hyperlink" Target="http://www.saij.gob.ar/6-nacional-renuncia-al-cargo-secretario-finanzas-ministerio-economia-dn20210000006-2021-01-11/123456789-0abc-600-0000-1202soterced?&amp;o=6&amp;f=Total%7CTipo%20de%20Documento/Legislaci%F3n%7CFecha%5B50%2C1%5D%7COrganismo%7CPublicaci%F3n%7CTema/Ministerio%20de%20Econom%EDa%7CEstado%20de%20Vigencia%7CAutor%7CJurisdicci%F3n&amp;t=1910" TargetMode="External"/><Relationship Id="rId391" Type="http://schemas.openxmlformats.org/officeDocument/2006/relationships/hyperlink" Target="https://www.boletinoficial.gob.ar/detalleAviso/primera/224347/20200106" TargetMode="External"/><Relationship Id="rId405" Type="http://schemas.openxmlformats.org/officeDocument/2006/relationships/vmlDrawing" Target="../drawings/vmlDrawing1.vml"/><Relationship Id="rId251" Type="http://schemas.openxmlformats.org/officeDocument/2006/relationships/hyperlink" Target="https://www.boletinoficial.gob.ar/detalleAviso/primera/230506/20200611" TargetMode="External"/><Relationship Id="rId46" Type="http://schemas.openxmlformats.org/officeDocument/2006/relationships/hyperlink" Target="https://www.casarosada.gob.ar/slider-principal/47732-el-presidente-tomo-juramento-como-nuevo-ministro-de-transporte-a-alexis-guerrera" TargetMode="External"/><Relationship Id="rId293" Type="http://schemas.openxmlformats.org/officeDocument/2006/relationships/hyperlink" Target="https://www.argentina.gob.ar/sites/default/files/20148728330_gabriel_lerner_2021.pdf" TargetMode="External"/><Relationship Id="rId307" Type="http://schemas.openxmlformats.org/officeDocument/2006/relationships/hyperlink" Target="https://resumendeactualidad.com.ar/nota/5388/-marisa-diaz-asumio-como-secretaria-de-educacion-de-la-nacion" TargetMode="External"/><Relationship Id="rId349" Type="http://schemas.openxmlformats.org/officeDocument/2006/relationships/hyperlink" Target="https://www.boletinoficial.gob.ar/pdf/aviso/primera/224922/20200129" TargetMode="External"/><Relationship Id="rId88" Type="http://schemas.openxmlformats.org/officeDocument/2006/relationships/hyperlink" Target="https://www.pagina12.com.ar/235035-quien-es-maria-eugenia-bielsa" TargetMode="External"/><Relationship Id="rId111" Type="http://schemas.openxmlformats.org/officeDocument/2006/relationships/hyperlink" Target="https://www.boletinoficial.gob.ar/pdf/aviso/primera/224202/20191229" TargetMode="External"/><Relationship Id="rId153" Type="http://schemas.openxmlformats.org/officeDocument/2006/relationships/hyperlink" Target="https://www.boletinoficial.gob.ar/detalleAviso/primera/277689/20221214" TargetMode="External"/><Relationship Id="rId195" Type="http://schemas.openxmlformats.org/officeDocument/2006/relationships/hyperlink" Target="https://www.boletinoficial.gob.ar/detalleAviso/primera/300227/20231207?busqueda=2" TargetMode="External"/><Relationship Id="rId209" Type="http://schemas.openxmlformats.org/officeDocument/2006/relationships/hyperlink" Target="https://www.boletinoficial.gob.ar/detalleAviso/primera/299826/20231205" TargetMode="External"/><Relationship Id="rId360" Type="http://schemas.openxmlformats.org/officeDocument/2006/relationships/hyperlink" Target="https://www.boletinoficial.gob.ar/pdf/aviso/primera/257847/20220222" TargetMode="External"/><Relationship Id="rId220" Type="http://schemas.openxmlformats.org/officeDocument/2006/relationships/hyperlink" Target="https://www.boletinoficial.gob.ar/detalleAviso/primera/299826/20231205" TargetMode="External"/><Relationship Id="rId15" Type="http://schemas.openxmlformats.org/officeDocument/2006/relationships/hyperlink" Target="https://www.pagina12.com.ar/235142-el-listado-completo-del-gabinete-de-alberto-fernandez" TargetMode="External"/><Relationship Id="rId57" Type="http://schemas.openxmlformats.org/officeDocument/2006/relationships/hyperlink" Target="https://www.france24.com/es/20191207-argentina-el-presidente-electo-alberto-fern&#225;ndez-confirma-el-gabinete-con-el-que-gobernar&#225;" TargetMode="External"/><Relationship Id="rId262" Type="http://schemas.openxmlformats.org/officeDocument/2006/relationships/hyperlink" Target="https://www.argentina.gob.ar/normativa/nacional/decreto-720-2023-394742" TargetMode="External"/><Relationship Id="rId318" Type="http://schemas.openxmlformats.org/officeDocument/2006/relationships/hyperlink" Target="https://www.argentina.gob.ar/noticias/andrea-garcia-participo-del-panel-sobre-salud-y-nutricion-escolar-en-cumbre-de-educacion-de" TargetMode="External"/><Relationship Id="rId99" Type="http://schemas.openxmlformats.org/officeDocument/2006/relationships/hyperlink" Target="https://www.boletinoficial.gob.ar/detalleAviso/primera/224084/20191224" TargetMode="External"/><Relationship Id="rId122" Type="http://schemas.openxmlformats.org/officeDocument/2006/relationships/hyperlink" Target="https://www.boletinoficial.gob.ar/detalleAviso/primera/250630/20211007" TargetMode="External"/><Relationship Id="rId164" Type="http://schemas.openxmlformats.org/officeDocument/2006/relationships/hyperlink" Target="https://www.argentina.gob.ar/economia/sechacienda" TargetMode="External"/><Relationship Id="rId371" Type="http://schemas.openxmlformats.org/officeDocument/2006/relationships/hyperlink" Target="https://www.argentina.gob.ar/normativa/nacional/decreto-959-2020-344681/texto" TargetMode="External"/><Relationship Id="rId26" Type="http://schemas.openxmlformats.org/officeDocument/2006/relationships/hyperlink" Target="https://www.perfil.com/noticias/opinion/fernando-jose-kohutiak-santiago-cafiero-el-nuevo-canciller-esta-a-la-altura-de-la-designacion.phtml" TargetMode="External"/><Relationship Id="rId231" Type="http://schemas.openxmlformats.org/officeDocument/2006/relationships/hyperlink" Target="https://www.boletinoficial.gob.ar/detalleAviso/primera/224200/20191228" TargetMode="External"/><Relationship Id="rId273" Type="http://schemas.openxmlformats.org/officeDocument/2006/relationships/hyperlink" Target="https://www.boletinoficial.gob.ar/detalleAviso/primera/240810/20210214" TargetMode="External"/><Relationship Id="rId329" Type="http://schemas.openxmlformats.org/officeDocument/2006/relationships/hyperlink" Target="https://www.memo.com.ar/runrunes/prieto-gestion-cultural-nacion/" TargetMode="External"/><Relationship Id="rId68" Type="http://schemas.openxmlformats.org/officeDocument/2006/relationships/hyperlink" Target="https://www.pagina12.com.ar/235082-tristan-bauer-el-proximo-ministro-de-cultura" TargetMode="External"/><Relationship Id="rId133" Type="http://schemas.openxmlformats.org/officeDocument/2006/relationships/hyperlink" Target="https://www.argentina.gob.ar/sites/default/files/informe_133_hcdn.pdf" TargetMode="External"/><Relationship Id="rId175" Type="http://schemas.openxmlformats.org/officeDocument/2006/relationships/hyperlink" Target="https://www.argentina.gob.ar/economia/secretaria-de-la-pequena-y-mediana-empresa-emprendedores-y-economia-del-conocimiento" TargetMode="External"/><Relationship Id="rId340" Type="http://schemas.openxmlformats.org/officeDocument/2006/relationships/hyperlink" Target="https://www.boletinoficial.gob.ar/pdf/aviso/primera/224922/20200129" TargetMode="External"/><Relationship Id="rId200" Type="http://schemas.openxmlformats.org/officeDocument/2006/relationships/hyperlink" Target="https://www.boletinoficial.gob.ar/detalleAviso/primera/300227/20231207" TargetMode="External"/><Relationship Id="rId382" Type="http://schemas.openxmlformats.org/officeDocument/2006/relationships/hyperlink" Target="https://www.boletinoficial.gob.ar/detalleAviso/primera/299671/20231202" TargetMode="External"/><Relationship Id="rId242" Type="http://schemas.openxmlformats.org/officeDocument/2006/relationships/hyperlink" Target="https://www.argentina.gob.ar/normativa/nacional/decreto-171-2021-347961" TargetMode="External"/><Relationship Id="rId284" Type="http://schemas.openxmlformats.org/officeDocument/2006/relationships/hyperlink" Target="https://www.argentina.gob.ar/sites/default/files/23265325114_lorena_felisa_micaela_ferraro_medina_2021.pdf" TargetMode="External"/><Relationship Id="rId37" Type="http://schemas.openxmlformats.org/officeDocument/2006/relationships/hyperlink" Target="https://www.lanacion.com.ar/politica/sabina-frederic-busca-giro-politica-seguridad-nid2313314/" TargetMode="External"/><Relationship Id="rId79" Type="http://schemas.openxmlformats.org/officeDocument/2006/relationships/hyperlink" Target="https://www.ambito.com/politica/claudio-moroni/quien-es-kelly-olmos-la-ministra-que-reemplazara-moroni-la-que-le-falta-curriculum-laboral-n5555363" TargetMode="External"/><Relationship Id="rId102" Type="http://schemas.openxmlformats.org/officeDocument/2006/relationships/hyperlink" Target="https://www.boletinoficial.gob.ar/detalleAviso/primera/300012/20231206" TargetMode="External"/><Relationship Id="rId144" Type="http://schemas.openxmlformats.org/officeDocument/2006/relationships/hyperlink" Target="https://www.argentina.gob.ar/noticias/agregados-militares-extranjeros-que-finalizan-su-servicio-en-el-pais-fueron-distinguidos" TargetMode="External"/><Relationship Id="rId90" Type="http://schemas.openxmlformats.org/officeDocument/2006/relationships/hyperlink" Target="https://www.clarin.com/opinion/entra-ferraresi-sale-bielsa_0_u3q7A1Mu0.html" TargetMode="External"/><Relationship Id="rId186" Type="http://schemas.openxmlformats.org/officeDocument/2006/relationships/hyperlink" Target="https://www.argentina.gob.ar/normativa/nacional/decreto-383-2022-367710/texto" TargetMode="External"/><Relationship Id="rId351" Type="http://schemas.openxmlformats.org/officeDocument/2006/relationships/hyperlink" Target="https://www.boletinoficial.gob.ar/detalleAviso/primera/224192/20191228" TargetMode="External"/><Relationship Id="rId393" Type="http://schemas.openxmlformats.org/officeDocument/2006/relationships/hyperlink" Target="https://www.boletinoficial.gob.ar/detalleAviso/primera/260197/20220401" TargetMode="External"/><Relationship Id="rId407"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17" Type="http://schemas.openxmlformats.org/officeDocument/2006/relationships/hyperlink" Target="https://www.jota.info/eleicoes/flavio-roman-e-escolhido-para-ser-ministro-substituto-da-agu-27122022?non-beta=1" TargetMode="External"/><Relationship Id="rId299" Type="http://schemas.openxmlformats.org/officeDocument/2006/relationships/hyperlink" Target="https://curtonews.com/es/global/carlos-lupi-quem-e-o-ministro-da-previdencia-social-do-novo-governo-lula/" TargetMode="External"/><Relationship Id="rId21" Type="http://schemas.openxmlformats.org/officeDocument/2006/relationships/hyperlink" Target="https://www.gov.br/gestao/pt-br/composicao/ministro-a-e-orgaos-de-assistencia-direta/secretaria-executiva/cristina-kiomi-mori" TargetMode="External"/><Relationship Id="rId63" Type="http://schemas.openxmlformats.org/officeDocument/2006/relationships/hyperlink" Target="https://www.bcb.gov.br/acessoinformacao/historicocolegiados?HistoricoDiretoriaColegiados_page=2&amp;Posse_inicio=2020-01-01&amp;Posse_fim=2024-12-31" TargetMode="External"/><Relationship Id="rId159" Type="http://schemas.openxmlformats.org/officeDocument/2006/relationships/hyperlink" Target="https://www.estadao.com.br/politica/bolsonaro-e-o-presidente-que-mais-paga-emendas-ao-congresso-e-o-que-menos-aprova-projetos/" TargetMode="External"/><Relationship Id="rId170" Type="http://schemas.openxmlformats.org/officeDocument/2006/relationships/hyperlink" Target="https://www.latercera.com/mundo/noticia/bolsonaro-designa-general-del-ejercito-nuevo-ministro-defensa/399522/" TargetMode="External"/><Relationship Id="rId226" Type="http://schemas.openxmlformats.org/officeDocument/2006/relationships/hyperlink" Target="https://oglobo.globo.com/politica/bolsonaro-nomeia-andre-mendonca-para-lugar-de-moro-na-justica-alexandre-ramagem-no-comando-da-pf-24397738" TargetMode="External"/><Relationship Id="rId268" Type="http://schemas.openxmlformats.org/officeDocument/2006/relationships/hyperlink" Target="https://exame.com/brasil/quem-e-wellington-dias-ministro-do-desenvolvimento-social-do-novo-governo-lula/" TargetMode="External"/><Relationship Id="rId32" Type="http://schemas.openxmlformats.org/officeDocument/2006/relationships/hyperlink" Target="https://www.cnnbrasil.com.br/politica/lula-nomeia-ex-lider-da-oposicao-na-camara-como-numero-2-do-ministerio-da-previdencia/" TargetMode="External"/><Relationship Id="rId74" Type="http://schemas.openxmlformats.org/officeDocument/2006/relationships/hyperlink" Target="https://www.gov.br/transportes/pt-br/pt-br/centrais-de-conteudo/currculo-marcelo-sampaio-pdf" TargetMode="External"/><Relationship Id="rId128" Type="http://schemas.openxmlformats.org/officeDocument/2006/relationships/hyperlink" Target="https://veja.abril.com.br/coluna/radar/sob-nova-direcao-ministerio-do-turismo-exonera-numero-dois-de-daniela" TargetMode="External"/><Relationship Id="rId5" Type="http://schemas.openxmlformats.org/officeDocument/2006/relationships/hyperlink" Target="https://www.gov.br/planejamento/pt-br/composicao/secretaria-executiva/gustavo-jose-de-guimaraes-e-souza" TargetMode="External"/><Relationship Id="rId181" Type="http://schemas.openxmlformats.org/officeDocument/2006/relationships/hyperlink" Target="https://g1.globo.com/politica/noticia/2018/11/30/bolsonaro-anuncia-almirante-bento-costa-lima-leite-como-novo-ministro-de-minas-e-energia.ghtml" TargetMode="External"/><Relationship Id="rId237" Type="http://schemas.openxmlformats.org/officeDocument/2006/relationships/hyperlink" Target="https://www.cnnbrasil.com.br/politica/eduardo-ramos-assume-secretaria-geral-da-presidencia-apos-troca-na-casa-civil/" TargetMode="External"/><Relationship Id="rId279" Type="http://schemas.openxmlformats.org/officeDocument/2006/relationships/hyperlink" Target="https://www.swissinfo.ch/spa/la-sucesora-de-marielle-franco-ser&#225;-la-ministra-de-igualdad-racial-de-lula/48155752" TargetMode="External"/><Relationship Id="rId43" Type="http://schemas.openxmlformats.org/officeDocument/2006/relationships/hyperlink" Target="https://pesquisa.in.gov.br/imprensa/servlet/INPDFViewer?jornal=529&amp;pagina=20&amp;data=17/02/2023&amp;captchafield=firstAccess" TargetMode="External"/><Relationship Id="rId139" Type="http://schemas.openxmlformats.org/officeDocument/2006/relationships/hyperlink" Target="https://www.gov.br/funag/pt-br/chdd/historia-diplomatica/secretarios-gerais-das-relacoes-exteriores" TargetMode="External"/><Relationship Id="rId290" Type="http://schemas.openxmlformats.org/officeDocument/2006/relationships/hyperlink" Target="https://www.cnnbrasil.com.br/politica/lula-confirma-paulo-pimenta-como-ministro-da-secom/" TargetMode="External"/><Relationship Id="rId304" Type="http://schemas.openxmlformats.org/officeDocument/2006/relationships/hyperlink" Target="https://oglobo.globo.com/politica/noticia/2022/12/saiba-quem-e-o-novo-ministro-do-desenvolvimento-agrario-o-deputado-paulo-teixeira.ghtml" TargetMode="External"/><Relationship Id="rId85" Type="http://schemas.openxmlformats.org/officeDocument/2006/relationships/hyperlink" Target="https://www.cartacapital.com.br/cartaexpressa/quem-e-correa-filho-novo-general-nomeado-pelo-governo-para-a-secretaria-executiva-do-gsi/" TargetMode="External"/><Relationship Id="rId150" Type="http://schemas.openxmlformats.org/officeDocument/2006/relationships/hyperlink" Target="https://www.camara.leg.br/internet/comissao/index/mista/orca/orcamento/OR2022/emendas/cartilhas/MMA.pdf" TargetMode="External"/><Relationship Id="rId192" Type="http://schemas.openxmlformats.org/officeDocument/2006/relationships/hyperlink" Target="https://www.elobservador.com.uy/nota/paulo-guedes-el-ultraliberal-que-bolsonario-tiene-como-su-guru-economico-2018108164920" TargetMode="External"/><Relationship Id="rId206" Type="http://schemas.openxmlformats.org/officeDocument/2006/relationships/hyperlink" Target="https://www.elobservador.com.uy/nota/bolsonaro-bajo-a-eduardo-pazuello-y-cambiara-de-ministro-de-salud-por-cuarta-vez-en-un-ano-2021315203516" TargetMode="External"/><Relationship Id="rId248" Type="http://schemas.openxmlformats.org/officeDocument/2006/relationships/hyperlink" Target="https://www1.folha.uol.com.br/internacional/es/brasil/2020/02/bolsonaro-invita-a-un-general-a-asumir-la-casa-civil.shtml" TargetMode="External"/><Relationship Id="rId12" Type="http://schemas.openxmlformats.org/officeDocument/2006/relationships/hyperlink" Target="https://exame.com/brasil/veja-a-lista-completa-de-quem-sao-os-secretarios-dos-ministerios-de-lula/" TargetMode="External"/><Relationship Id="rId108" Type="http://schemas.openxmlformats.org/officeDocument/2006/relationships/hyperlink" Target="https://www.gov.br/mre/pt-br/composicao/secretaria-geral-das-relacoes-exteriores/embaixadora-maria-laura-da-rocha" TargetMode="External"/><Relationship Id="rId54" Type="http://schemas.openxmlformats.org/officeDocument/2006/relationships/hyperlink" Target="https://cdn-www.bcb.gov.br/acessoinformacao/organograma?modalAberto=Dire_Direc" TargetMode="External"/><Relationship Id="rId96" Type="http://schemas.openxmlformats.org/officeDocument/2006/relationships/hyperlink" Target="https://www.scribd.com/document/451320077/Diario-Oficial-da-Uniao-DOU-Ano-LXI-N-48-Quarta-Feira-11-de-marco-de-2020-Secao-2-Completo" TargetMode="External"/><Relationship Id="rId161" Type="http://schemas.openxmlformats.org/officeDocument/2006/relationships/hyperlink" Target="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 TargetMode="External"/><Relationship Id="rId217" Type="http://schemas.openxmlformats.org/officeDocument/2006/relationships/hyperlink" Target="https://www.panrotas.com.br/gente/movimentacao/2020/12/gilson-machado-e-o-novo-ministro-carlos-brito-assume-embratur_178506.html" TargetMode="External"/><Relationship Id="rId259" Type="http://schemas.openxmlformats.org/officeDocument/2006/relationships/hyperlink" Target="https://www.gov.br/mdh/pt-br/assuntos/noticias/2022/marco/cristiane-britto-toma-posse-como-ministra-da-mulher-da-familia-e-dos-direitos-humanos" TargetMode="External"/><Relationship Id="rId23" Type="http://schemas.openxmlformats.org/officeDocument/2006/relationships/hyperlink" Target="https://www.gov.br/secom/pt-br/composicao/secretaria-executiva/ricardo-zamora" TargetMode="External"/><Relationship Id="rId119" Type="http://schemas.openxmlformats.org/officeDocument/2006/relationships/hyperlink" Target="https://www.gov.br/cgu/pt-br/assuntos/noticias/2024/03/eveline-brito-e-a-nova-secretaria-executiva-da-cgu-apos-saida-de-vania-vieira" TargetMode="External"/><Relationship Id="rId270" Type="http://schemas.openxmlformats.org/officeDocument/2006/relationships/hyperlink" Target="https://elpais.com/internacional/2022-12-13/margareth-menezes-un-icono-de-la-musica-negra-para-el-ministerio-de-cultura-de-lula.html" TargetMode="External"/><Relationship Id="rId44" Type="http://schemas.openxmlformats.org/officeDocument/2006/relationships/hyperlink" Target="https://telesintese.com.br/mctic-busca-a-renovacao-automatica-dos-contratos-de-frequencia-em-vigor/" TargetMode="External"/><Relationship Id="rId65" Type="http://schemas.openxmlformats.org/officeDocument/2006/relationships/hyperlink" Target="https://www.bcb.gov.br/acessoinformacao/historicocolegiados?HistoricoDiretoriaColegiados_page=2&amp;Posse_inicio=2020-01-01&amp;Posse_fim=2024-12-31" TargetMode="External"/><Relationship Id="rId86" Type="http://schemas.openxmlformats.org/officeDocument/2006/relationships/hyperlink" Target="https://www.gov.br/defesa/pt-br/composicao/quem-e-quem" TargetMode="External"/><Relationship Id="rId130" Type="http://schemas.openxmlformats.org/officeDocument/2006/relationships/hyperlink" Target="https://www.gov.br/mj/pt-br/acesso-a-informacao/governanca/governanca-de-tic/pdtic/normativos/portaria-gt-revisao-pdtic-4a-atualizacao.pdf" TargetMode="External"/><Relationship Id="rId151" Type="http://schemas.openxmlformats.org/officeDocument/2006/relationships/hyperlink" Target="https://www.cnnbrasil.com.br/tudo-sobre/joaquim-alvaro-pereira-leite/" TargetMode="External"/><Relationship Id="rId172" Type="http://schemas.openxmlformats.org/officeDocument/2006/relationships/hyperlink" Target="https://www.latercera.com/mundo/noticia/bolsonaro-designa-general-del-ejercito-nuevo-ministro-defensa/399522/" TargetMode="External"/><Relationship Id="rId193" Type="http://schemas.openxmlformats.org/officeDocument/2006/relationships/hyperlink" Target="https://www.france24.com/es/minuto-a-minuto/20221209-lula-anuncia-como-ministro-de-hacienda-al-exalcalde-de-sao-paulo-fernando-haddad" TargetMode="External"/><Relationship Id="rId207" Type="http://schemas.openxmlformats.org/officeDocument/2006/relationships/hyperlink" Target="https://www.elobservador.com.uy/nota/bolsonaro-bajo-a-eduardo-pazuello-y-cambiara-de-ministro-de-salud-por-cuarta-vez-en-un-ano-2021315203516" TargetMode="External"/><Relationship Id="rId228" Type="http://schemas.openxmlformats.org/officeDocument/2006/relationships/hyperlink" Target="https://g1.globo.com/politica/noticia/2022/12/22/jorge-messias-e-anunciado-por-lula-como-ministro-da-agu-veja-perfil.ghtml" TargetMode="External"/><Relationship Id="rId249" Type="http://schemas.openxmlformats.org/officeDocument/2006/relationships/hyperlink" Target="https://www.europapress.es/internacional/noticia-bolsonaro-nombra-onyx-lorenzoni-secretario-general-presidencia-joao-roma-ministro-ciudadania-20210213064938.html" TargetMode="External"/><Relationship Id="rId13" Type="http://schemas.openxmlformats.org/officeDocument/2006/relationships/hyperlink" Target="https://www-gov-br.translate.goog/mulheres/pt-br/composicao/secretaria-executiva/maria-helena-guarezi?_x_tr_sl=pt&amp;_x_tr_tl=es&amp;_x_tr_hl=es&amp;_x_tr_pto=sc" TargetMode="External"/><Relationship Id="rId109" Type="http://schemas.openxmlformats.org/officeDocument/2006/relationships/hyperlink" Target="https://agenciabrasil.ebc.com.br/radioagencia-nacional/geral/audio/2023-01/maria-laura-assume-secretaria-geral-das-relacoes-exteriores" TargetMode="External"/><Relationship Id="rId260" Type="http://schemas.openxmlformats.org/officeDocument/2006/relationships/hyperlink" Target="https://agenciabrasil.ebc.com.br/es/economia/noticia/2019-02/el-economista-campos-neto-asume-como-presidente-del-banco-central" TargetMode="External"/><Relationship Id="rId281" Type="http://schemas.openxmlformats.org/officeDocument/2006/relationships/hyperlink" Target="https://curtonews.com/es/global/saiba-quem-e-cida-goncalves-futura-ministra-das-mulheres/" TargetMode="External"/><Relationship Id="rId34" Type="http://schemas.openxmlformats.org/officeDocument/2006/relationships/hyperlink" Target="https://www.gov.br/cidades/pt-br/midia/documentos/curriculos/01-4204897_curriculum_vitae___hildo_rocha.pdf" TargetMode="External"/><Relationship Id="rId55" Type="http://schemas.openxmlformats.org/officeDocument/2006/relationships/hyperlink" Target="https://www.bcb.gov.br/acessoinformacao/historicocolegiados?HistoricoDiretoriaColegiados_page=1&amp;StatusMembroColegiado=Dispensado%20do%20encargo&amp;Posse_inicio=2020-01-01&amp;Posse_fim=2022-12-31&amp;Colegiado=Diretoria%20Colegiada&amp;AreaAtuacao=Diretor%20de%20Administra&#231;&#227;o%20-%20Dirad" TargetMode="External"/><Relationship Id="rId76" Type="http://schemas.openxmlformats.org/officeDocument/2006/relationships/hyperlink" Target="https://www.gov.br/transportes/pt-br/assuntos/noticias/2022/05/bruno-eustaquio-e-nomeado-secretario-executivo-do-minfra-felipe-queiroz-assume-sntt" TargetMode="External"/><Relationship Id="rId97" Type="http://schemas.openxmlformats.org/officeDocument/2006/relationships/hyperlink" Target="https://www.fab.mil.br/noticias/imprime/35258/" TargetMode="External"/><Relationship Id="rId120" Type="http://schemas.openxmlformats.org/officeDocument/2006/relationships/hyperlink" Target="https://www.gov.br/secretariageral/pt-br/notas-oficiais/nota-oficial-2" TargetMode="External"/><Relationship Id="rId141" Type="http://schemas.openxmlformats.org/officeDocument/2006/relationships/hyperlink" Target="https://g1.globo.com/politica/noticia/2020/04/22/teich-anuncia-general-eduardo-pazuello-como-novo-numero-2-do-ministerio-da-saude.ghtml" TargetMode="External"/><Relationship Id="rId7" Type="http://schemas.openxmlformats.org/officeDocument/2006/relationships/hyperlink" Target="https://istoedinheiro.com.br/nomeados-secretarios-do-ministerio-do-planejamento-e-orcamento/" TargetMode="External"/><Relationship Id="rId162" Type="http://schemas.openxmlformats.org/officeDocument/2006/relationships/hyperlink" Target="https://pesquisa.in.gov.br/imprensa/servlet/INPDFViewer?jornal=529&amp;pagina=2&amp;data=11/02/2021&amp;captchafield=firstAccess" TargetMode="External"/><Relationship Id="rId183" Type="http://schemas.openxmlformats.org/officeDocument/2006/relationships/hyperlink" Target="https://www.review-energy.com/otras-fuentes/-quien-es-alexandre-silveira-el-nuevo-ministro-de-minas-y-energia-de-brasil" TargetMode="External"/><Relationship Id="rId218" Type="http://schemas.openxmlformats.org/officeDocument/2006/relationships/hyperlink" Target="https://www.reportur.com/resumen/sudamerica/brasil/2023/01/17/daniela-carneiro-la-nueva-ministra-de-turismo-de-brasil/" TargetMode="External"/><Relationship Id="rId239" Type="http://schemas.openxmlformats.org/officeDocument/2006/relationships/hyperlink" Target="https://g1.globo.com/politica/noticia/2022/12/22/marcio-macedo-e-anunciado-por-lula-como-ministro-da-secretaria-geral-da-presidencia-da-republica-veja-perfil.ghtml" TargetMode="External"/><Relationship Id="rId250" Type="http://schemas.openxmlformats.org/officeDocument/2006/relationships/hyperlink" Target="https://www.gov.br/mds/pt-br/noticias-e-conteudos/desenvolvimento-social/noticias-desenvolvimento-social/ronaldo-vieira-bento-toma-posse-como-novo-ministro-da-cidadania-1" TargetMode="External"/><Relationship Id="rId271" Type="http://schemas.openxmlformats.org/officeDocument/2006/relationships/hyperlink" Target="https://elpais.com/internacional/2022-12-13/margareth-menezes-un-icono-de-la-musica-negra-para-el-ministerio-de-cultura-de-lula.html" TargetMode="External"/><Relationship Id="rId292" Type="http://schemas.openxmlformats.org/officeDocument/2006/relationships/hyperlink" Target="https://periferia.com.ar/latinoamerica/brasil-lula-eligio-a-luciana-santos-como-ministra-de-ciencia-y-tecnologia/" TargetMode="External"/><Relationship Id="rId306" Type="http://schemas.openxmlformats.org/officeDocument/2006/relationships/hyperlink" Target="https://www.google.com/url?sa=t&amp;source=web&amp;rct=j&amp;opi=89978449&amp;url=https://elpais.com/internacional/2022-12-29/lula-premia-con-ministerios-a-las-dos-adversarias-que-mas-contribuyeron-a-su-victoria-en-brasil.html&amp;ved=2ahUKEwj33LjX7v6FAxVMK7kGHSwAC6E4ChAWegQIBBAB&amp;usg=AOvVaw0iVXE2-Rs5hofn9XFlYlOr" TargetMode="External"/><Relationship Id="rId24" Type="http://schemas.openxmlformats.org/officeDocument/2006/relationships/hyperlink" Target="https://abratel.org.br/pimenta-nomeia-ricardo-zamora-como-secretario-executivo-da-secom/" TargetMode="External"/><Relationship Id="rId45" Type="http://schemas.openxmlformats.org/officeDocument/2006/relationships/hyperlink" Target="https://www.gov.br/mcti/pt-br/composicao/secretaria-executiva/sergio-freitas-de-almeida/@@download" TargetMode="External"/><Relationship Id="rId66" Type="http://schemas.openxmlformats.org/officeDocument/2006/relationships/hyperlink" Target="https://www.bcb.gov.br/acessoinformacao/historicocolegiados?HistoricoDiretoriaColegiados_page=2&amp;Posse_inicio=2020-01-01&amp;Posse_fim=2024-12-31" TargetMode="External"/><Relationship Id="rId87" Type="http://schemas.openxmlformats.org/officeDocument/2006/relationships/hyperlink" Target="https://www.gov.br/defesa/pt-br/composicao/quem-e-quem" TargetMode="External"/><Relationship Id="rId110" Type="http://schemas.openxmlformats.org/officeDocument/2006/relationships/hyperlink" Target="https://www.gov.br/saude/pt-br/composicao/secretaria-executiva/swedenberger-do-nascimento-barbosa" TargetMode="External"/><Relationship Id="rId131" Type="http://schemas.openxmlformats.org/officeDocument/2006/relationships/hyperlink" Target="https://www.correiodopovo.com.br/not&#237;cias/pol&#237;tica/militar-da-aeron&#225;utica-&#233;-nomeado-o-n&#250;mero-2-do-minist&#233;rio-da-justi&#231;a-1.790770" TargetMode="External"/><Relationship Id="rId152" Type="http://schemas.openxmlformats.org/officeDocument/2006/relationships/hyperlink" Target="https://www.gov.br/mma/pt-br/acesso-a-informacao/acoes-e-programas/programa-projetos-acoes-obras-atividades/1-a-reuniao-do-cig-mma.pdf" TargetMode="External"/><Relationship Id="rId173" Type="http://schemas.openxmlformats.org/officeDocument/2006/relationships/hyperlink" Target="https://www.europapress.es/internacional/noticia-lula-nombra-general-amaro-dos-santos-liderar-cuestionado-gabinete-seguridad-ataques-20230504150532.html" TargetMode="External"/><Relationship Id="rId194" Type="http://schemas.openxmlformats.org/officeDocument/2006/relationships/hyperlink" Target="https://www.france24.com/es/minuto-a-minuto/20221209-lula-anuncia-como-ministro-de-hacienda-al-exalcalde-de-sao-paulo-fernando-haddad" TargetMode="External"/><Relationship Id="rId208" Type="http://schemas.openxmlformats.org/officeDocument/2006/relationships/hyperlink" Target="https://www.swissinfo.ch/spa/l&#237;der-de-mayor-centro-de-investigaci&#243;n-en-salud-de-brasil-dirigir&#225;-ministerio/48155786" TargetMode="External"/><Relationship Id="rId229" Type="http://schemas.openxmlformats.org/officeDocument/2006/relationships/hyperlink" Target="https://g1.globo.com/politica/noticia/2022/12/22/jorge-messias-e-anunciado-por-lula-como-ministro-da-agu-veja-perfil.ghtml" TargetMode="External"/><Relationship Id="rId240" Type="http://schemas.openxmlformats.org/officeDocument/2006/relationships/hyperlink" Target="http://spanish.xinhuanet.com/2020-02/19/c_138796666.htm" TargetMode="External"/><Relationship Id="rId261" Type="http://schemas.openxmlformats.org/officeDocument/2006/relationships/hyperlink" Target="https://agenciabrasil.ebc.com.br/es/economia/noticia/2019-02/el-economista-campos-neto-asume-como-presidente-del-banco-central" TargetMode="External"/><Relationship Id="rId14" Type="http://schemas.openxmlformats.org/officeDocument/2006/relationships/hyperlink" Target="https://exame.com/brasil/veja-a-lista-completa-de-quem-sao-os-secretarios-dos-ministerios-de-lula/" TargetMode="External"/><Relationship Id="rId35" Type="http://schemas.openxmlformats.org/officeDocument/2006/relationships/hyperlink" Target="https://www.gov.br/mcom/pt-br/composicao/secretaria-executiva-novo" TargetMode="External"/><Relationship Id="rId56" Type="http://schemas.openxmlformats.org/officeDocument/2006/relationships/hyperlink" Target="https://www.bcb.gov.br/acessoinformacao/historicocolegiados?HistoricoDiretoriaColegiados_page=1&amp;StatusMembroColegiado=Dispensado%20do%20encargo&amp;Posse_inicio=2020-01-01&amp;Posse_fim=2022-12-31&amp;Colegiado=Diretoria%20Colegiada&amp;AreaAtuacao=Diretor%20de%20Administra&#231;&#227;o%20-%20Dirad" TargetMode="External"/><Relationship Id="rId77" Type="http://schemas.openxmlformats.org/officeDocument/2006/relationships/hyperlink" Target="https://trademap.com.br/agencia/minhas-financas/trabalhador-pode-usar-fgts-futuro-para-reduzir-parcela-do-financiamento-imobiliario" TargetMode="External"/><Relationship Id="rId100" Type="http://schemas.openxmlformats.org/officeDocument/2006/relationships/hyperlink" Target="https://www.gov.br/mme/pt-br/assuntos/noticias/arthur-cerqueira-valerio-e-nomeado-secretario-executivo-do-mme" TargetMode="External"/><Relationship Id="rId282" Type="http://schemas.openxmlformats.org/officeDocument/2006/relationships/hyperlink" Target="https://www.gov.br/trabalho-e-emprego/pt-br/composicao/ministro-e-secretarios" TargetMode="External"/><Relationship Id="rId8" Type="http://schemas.openxmlformats.org/officeDocument/2006/relationships/hyperlink" Target="https://exame.com/brasil/veja-a-lista-completa-de-quem-sao-os-secretarios-dos-ministerios-de-lula/" TargetMode="External"/><Relationship Id="rId98" Type="http://schemas.openxmlformats.org/officeDocument/2006/relationships/hyperlink" Target="https://www.gov.br/defesa/pt-br/centrais-de-conteudo/noticias/ministerio-da-defesa-tem-novo-secretario-geral" TargetMode="External"/><Relationship Id="rId121" Type="http://schemas.openxmlformats.org/officeDocument/2006/relationships/hyperlink" Target="https://www.gov.br/secretariageral/pt-br/noticias/2023/janeiro/marcio-macedo-assume-secretaria-geral-da-presidencia-com-portas-abertas-ao-povo" TargetMode="External"/><Relationship Id="rId142" Type="http://schemas.openxmlformats.org/officeDocument/2006/relationships/hyperlink" Target="https://oglobo.globo.com/brasil/governo-nomeia-numero-2-do-ministerio-da-saude-2-24947950" TargetMode="External"/><Relationship Id="rId163" Type="http://schemas.openxmlformats.org/officeDocument/2006/relationships/hyperlink" Target="https://www.gov.br/secretariageral/pt-br/noticias/2020/dezembro/comissao-de-etica-publica-entrega-minuta-de-pec-ao-presidente" TargetMode="External"/><Relationship Id="rId184" Type="http://schemas.openxmlformats.org/officeDocument/2006/relationships/hyperlink" Target="https://www.review-energy.com/otras-fuentes/-quien-es-alexandre-silveira-el-nuevo-ministro-de-minas-y-energia-de-brasil" TargetMode="External"/><Relationship Id="rId219" Type="http://schemas.openxmlformats.org/officeDocument/2006/relationships/hyperlink" Target="https://chile.ladevi.info/brasil/brasil-tiene-nuevo-ministro-turismo-celso-sabino-n54254" TargetMode="External"/><Relationship Id="rId230" Type="http://schemas.openxmlformats.org/officeDocument/2006/relationships/hyperlink" Target="https://www.emol.com/noticias/Internacional/2018/11/20/927993/Jair-Bolsonaro-decide-mantener-a-ministro-de-Temer-en-la-Contraloria-General-de-Brasil.html" TargetMode="External"/><Relationship Id="rId251" Type="http://schemas.openxmlformats.org/officeDocument/2006/relationships/hyperlink" Target="https://congressoemfoco.uol.com.br/area/governo/bolsonaro-nomeia-rogerio-marinho-ministro-de-desenvolvimento-regional/" TargetMode="External"/><Relationship Id="rId25" Type="http://schemas.openxmlformats.org/officeDocument/2006/relationships/hyperlink" Target="https://www.gov.br/mcti/pt-br/composicao/sexec/copy_of_quem-e-quem" TargetMode="External"/><Relationship Id="rId46" Type="http://schemas.openxmlformats.org/officeDocument/2006/relationships/hyperlink" Target="https://www.oecd.org/newsroom/aviso-a-los-medios-de-comunicacion-conferencia-ministerial-de-economia-digital-de-la-ocde-2022.htm" TargetMode="External"/><Relationship Id="rId67" Type="http://schemas.openxmlformats.org/officeDocument/2006/relationships/hyperlink" Target="https://www.bcb.gov.br/acessoinformacao/historicocolegiados?HistoricoDiretoriaColegiados_page=2&amp;Posse_inicio=2020-01-01&amp;Posse_fim=2024-12-31" TargetMode="External"/><Relationship Id="rId272" Type="http://schemas.openxmlformats.org/officeDocument/2006/relationships/hyperlink" Target="https://spanish.news.cn/20230106/cdb0da3c7658434b81d0820d7eb506c7/c.html" TargetMode="External"/><Relationship Id="rId293" Type="http://schemas.openxmlformats.org/officeDocument/2006/relationships/hyperlink" Target="https://periferia.com.ar/latinoamerica/brasil-lula-eligio-a-luciana-santos-como-ministra-de-ciencia-y-tecnologia/" TargetMode="External"/><Relationship Id="rId307" Type="http://schemas.openxmlformats.org/officeDocument/2006/relationships/hyperlink" Target="https://www.resumenlatinoamericano.org/2023/09/06/brasil-lula-oficializa-dimision-de-ana-moser-y-anuncia-nuevos-ministros-de-deportes-y-de-puertos-y-aeropuertos/" TargetMode="External"/><Relationship Id="rId88" Type="http://schemas.openxmlformats.org/officeDocument/2006/relationships/hyperlink" Target="https://www.defensa.com/brasil/brasil-nombra-nuevos-comandantes-jefe-fuerzas-armadas" TargetMode="External"/><Relationship Id="rId111" Type="http://schemas.openxmlformats.org/officeDocument/2006/relationships/hyperlink" Target="https://www.gov.br/saude/pt-br/assuntos/noticias/2023/janeiro/pesquisador-e-gestor-publico-swedenberger-barbosa-e-o-novo-secretario-executivo-do-ministerio-da-saude" TargetMode="External"/><Relationship Id="rId132" Type="http://schemas.openxmlformats.org/officeDocument/2006/relationships/hyperlink" Target="http://carf.economia.gov.br/acesso-a-informacao/boletim-de-servicos-carf/portarias-me-2020/portaria-se_me-5360-5548-5551-5552-designa-conselheiros.pdf" TargetMode="External"/><Relationship Id="rId153" Type="http://schemas.openxmlformats.org/officeDocument/2006/relationships/hyperlink" Target="https://www.gov.br/agu/pt-br/portaria-agu-no-337-de-10-11-2021-agraciados-ordem-do-merito-agu-2021.pdf" TargetMode="External"/><Relationship Id="rId174" Type="http://schemas.openxmlformats.org/officeDocument/2006/relationships/hyperlink" Target="https://www.europapress.es/internacional/noticia-lula-nombra-general-amaro-dos-santos-liderar-cuestionado-gabinete-seguridad-ataques-20230504150532.html" TargetMode="External"/><Relationship Id="rId195" Type="http://schemas.openxmlformats.org/officeDocument/2006/relationships/hyperlink" Target="https://www.lavanguardia.com/politica/20181107/452795257590/bolsonaro-nombra-a-lider-de-frente-agropecuaria-como-ministra-de-agricultura.html" TargetMode="External"/><Relationship Id="rId209" Type="http://schemas.openxmlformats.org/officeDocument/2006/relationships/hyperlink" Target="https://www.swissinfo.ch/spa/l&#237;der-de-mayor-centro-de-investigaci&#243;n-en-salud-de-brasil-dirigir&#225;-ministerio/48155786" TargetMode="External"/><Relationship Id="rId220" Type="http://schemas.openxmlformats.org/officeDocument/2006/relationships/hyperlink" Target="https://www.telesurtv.net/news/renuncia-ministro-medio-ambiente-brasil-ricardo-salles--20210623-0037.html" TargetMode="External"/><Relationship Id="rId241" Type="http://schemas.openxmlformats.org/officeDocument/2006/relationships/hyperlink" Target="https://brasil.elpais.com/brasil/2021-07-27/ciro-nogueira-aceita-ida-para-a-casa-civil-e-bolsonaro-volta-as-origens-com-a-velha-politica.html" TargetMode="External"/><Relationship Id="rId15" Type="http://schemas.openxmlformats.org/officeDocument/2006/relationships/hyperlink" Target="https://www.gov.br/trabalho-e-emprego/pt-br/composicao/quem-e-quem" TargetMode="External"/><Relationship Id="rId36" Type="http://schemas.openxmlformats.org/officeDocument/2006/relationships/hyperlink" Target="https://www.gov.br/mcom/pt-br/noticias/2023/janeiro/sonia-faustino-mendes-e-a-nova-secretaria-executiva-do-ministerio-das-comunicacoes" TargetMode="External"/><Relationship Id="rId57" Type="http://schemas.openxmlformats.org/officeDocument/2006/relationships/hyperlink" Target="https://www.bcb.gov.br/acessoinformacao/historicocolegiados?HistoricoDiretoriaColegiados_page=1&amp;StatusMembroColegiado=Dispensado%20do%20encargo&amp;Posse_inicio=2020-01-01&amp;Posse_fim=2022-12-31&amp;Colegiado=Diretoria%20Colegiada&amp;AreaAtuacao=Diretor%20de%20Administra&#231;&#227;o%20-%20Dirad" TargetMode="External"/><Relationship Id="rId262" Type="http://schemas.openxmlformats.org/officeDocument/2006/relationships/hyperlink" Target="https://agenciabrasil.ebc.com.br/es/economia/noticia/2019-02/el-economista-campos-neto-asume-como-presidente-del-banco-central" TargetMode="External"/><Relationship Id="rId283" Type="http://schemas.openxmlformats.org/officeDocument/2006/relationships/hyperlink" Target="https://www.gov.br/trabalho-e-emprego/pt-br/composicao/ministro-e-secretarios" TargetMode="External"/><Relationship Id="rId78" Type="http://schemas.openxmlformats.org/officeDocument/2006/relationships/hyperlink" Target="https://www.gov.br/mdr/pt-br/acesso-a-informacao/legislacao/secretaria-executiva/Portaria_2557.pdf" TargetMode="External"/><Relationship Id="rId99" Type="http://schemas.openxmlformats.org/officeDocument/2006/relationships/hyperlink" Target="https://www.cnnbrasil.com.br/politica/general-que-atuou-na-gestao-dilma-sera-interlocutor-entre-defesa-e-equipe-de-transicao/" TargetMode="External"/><Relationship Id="rId101" Type="http://schemas.openxmlformats.org/officeDocument/2006/relationships/hyperlink" Target="https://www.gov.br/mme/pt-br/assuntos/noticias/arthur-cerqueira-valerio-e-nomeado-secretario-executivo-do-mme" TargetMode="External"/><Relationship Id="rId122" Type="http://schemas.openxmlformats.org/officeDocument/2006/relationships/hyperlink" Target="https://www.gov.br/casacivil/pt-br/composicao/secretaria-executiva/quem-e-quem-1" TargetMode="External"/><Relationship Id="rId143" Type="http://schemas.openxmlformats.org/officeDocument/2006/relationships/hyperlink" Target="https://www.gov.br/saude/pt-br/assuntos/noticias/2022/agosto/bruno-dalcolmo-e-o-novo-secretario-executivo-do-ministerio-da-saude" TargetMode="External"/><Relationship Id="rId164" Type="http://schemas.openxmlformats.org/officeDocument/2006/relationships/hyperlink" Target="https://www.gov.br/agu/pt-br/concursos/10chamadaPortariaSGAAGUn1.489de16deagostode2021.pdf" TargetMode="External"/><Relationship Id="rId185" Type="http://schemas.openxmlformats.org/officeDocument/2006/relationships/hyperlink" Target="https://www.dw.com/es/bolsonaro-nombra-ministro-de-justicia-a-pastor-evang&#233;lico/a-53268781" TargetMode="External"/><Relationship Id="rId9" Type="http://schemas.openxmlformats.org/officeDocument/2006/relationships/hyperlink" Target="https://www.gov.br/povosindigenas/pt-br/acesso-a-informacao/institucional/quem-e-quem" TargetMode="External"/><Relationship Id="rId210" Type="http://schemas.openxmlformats.org/officeDocument/2006/relationships/hyperlink" Target="https://www.dw.com/es/bolsonaro-nombra-ministro-de-educaci&#243;n-a-otro-pastor-evang&#233;lico/a-54135283" TargetMode="External"/><Relationship Id="rId26" Type="http://schemas.openxmlformats.org/officeDocument/2006/relationships/hyperlink" Target="https://www.gov.br/mcti/pt-br/acompanhe-o-mcti/noticias/2023/01/ministra-luciana-santos-anuncia-luis-fernandes-para-o-cargo-de-secretario-executivo-do-mcti" TargetMode="External"/><Relationship Id="rId231" Type="http://schemas.openxmlformats.org/officeDocument/2006/relationships/hyperlink" Target="https://www.emol.com/noticias/Internacional/2018/11/20/927993/Jair-Bolsonaro-decide-mantener-a-ministro-de-Temer-en-la-Contraloria-General-de-Brasil.html" TargetMode="External"/><Relationship Id="rId252" Type="http://schemas.openxmlformats.org/officeDocument/2006/relationships/hyperlink" Target="https://congressoemfoco.uol.com.br/area/governo/bolsonaro-nomeia-rogerio-marinho-ministro-de-desenvolvimento-regional/" TargetMode="External"/><Relationship Id="rId273" Type="http://schemas.openxmlformats.org/officeDocument/2006/relationships/hyperlink" Target="https://spanish.news.cn/20230106/cdb0da3c7658434b81d0820d7eb506c7/c.html" TargetMode="External"/><Relationship Id="rId294" Type="http://schemas.openxmlformats.org/officeDocument/2006/relationships/hyperlink" Target="https://periferia.com.ar/latinoamerica/brasil-lula-eligio-a-luciana-santos-como-ministra-de-ciencia-y-tecnologia/" TargetMode="External"/><Relationship Id="rId308" Type="http://schemas.openxmlformats.org/officeDocument/2006/relationships/hyperlink" Target="https://www.jota.info/eleicoes/quem-e-renan-filho-indicado-por-lula-para-ser-ministro-dos-transportes-29122022?non-beta=1" TargetMode="External"/><Relationship Id="rId47" Type="http://schemas.openxmlformats.org/officeDocument/2006/relationships/hyperlink" Target="https://cdn-www.bcb.gov.br/acessoinformacao/organograma?modalAberto=Dire_Diorf" TargetMode="External"/><Relationship Id="rId68" Type="http://schemas.openxmlformats.org/officeDocument/2006/relationships/hyperlink" Target="https://www.bcb.gov.br/acessoinformacao/historicocolegiados?HistoricoDiretoriaColegiados_page=2&amp;Posse_inicio=2020-01-01&amp;Posse_fim=2024-12-31" TargetMode="External"/><Relationship Id="rId89" Type="http://schemas.openxmlformats.org/officeDocument/2006/relationships/hyperlink" Target="https://www.gov.br/defesa/pt-br/assuntos/arquivos/lai/curriculo/curriculo-lai-en-laerte.pdf" TargetMode="External"/><Relationship Id="rId112" Type="http://schemas.openxmlformats.org/officeDocument/2006/relationships/hyperlink" Target="https://www.gov.br/mec/pt-br/composicao/secretaria-executiva/maria-izolda-cela-de-arruda-coelho" TargetMode="External"/><Relationship Id="rId133" Type="http://schemas.openxmlformats.org/officeDocument/2006/relationships/hyperlink" Target="https://pesquisa.in.gov.br/imprensa/servlet/INPDFViewer?jornal=529&amp;pagina=10&amp;data=17/11/2021&amp;captchafield=firstAccess" TargetMode="External"/><Relationship Id="rId154" Type="http://schemas.openxmlformats.org/officeDocument/2006/relationships/hyperlink" Target="https://www.escavador.com/sobre/4122639/tercio-issami-tokano" TargetMode="External"/><Relationship Id="rId175" Type="http://schemas.openxmlformats.org/officeDocument/2006/relationships/hyperlink" Target="https://www.defensa.com/brasil/general-ejercito-fernando-azevedo-silva-nuevo-ministro-defensa%7d" TargetMode="External"/><Relationship Id="rId196" Type="http://schemas.openxmlformats.org/officeDocument/2006/relationships/hyperlink" Target="https://www.lavanguardia.com/politica/20181107/452795257590/bolsonaro-nombra-a-lider-de-frente-agropecuaria-como-ministra-de-agricultura.html" TargetMode="External"/><Relationship Id="rId200" Type="http://schemas.openxmlformats.org/officeDocument/2006/relationships/hyperlink" Target="https://www.dw.com/es/brasil-bolsonaro-nombra-ministro-de-exteriores-a-un-diplom&#225;tico-conservador/a-46300660" TargetMode="External"/><Relationship Id="rId16" Type="http://schemas.openxmlformats.org/officeDocument/2006/relationships/hyperlink" Target="https://folha.qconcursos.com/n/concurso-aft-2023-edital-e-cargos-anunciados" TargetMode="External"/><Relationship Id="rId221" Type="http://schemas.openxmlformats.org/officeDocument/2006/relationships/hyperlink" Target="https://www.reuters.com/article/idUSKBN1O80OR/" TargetMode="External"/><Relationship Id="rId242" Type="http://schemas.openxmlformats.org/officeDocument/2006/relationships/hyperlink" Target="https://brasil.elpais.com/brasil/2021-07-27/ciro-nogueira-aceita-ida-para-a-casa-civil-e-bolsonaro-volta-as-origens-com-a-velha-politica.html" TargetMode="External"/><Relationship Id="rId263" Type="http://schemas.openxmlformats.org/officeDocument/2006/relationships/hyperlink" Target="https://www.elespanol.com/mundo/america/20181031/bolsonaro-sanchez-nombra-astronauta-ministro-ciencia/349715059_0.html" TargetMode="External"/><Relationship Id="rId284" Type="http://schemas.openxmlformats.org/officeDocument/2006/relationships/hyperlink" Target="https://www.construccionlatinoamericana.com/news/asumen-nuevos-ministros-de-lula-en-brasil/8025680.article" TargetMode="External"/><Relationship Id="rId37" Type="http://schemas.openxmlformats.org/officeDocument/2006/relationships/hyperlink" Target="https://www.gov.br/mda/pt-br/acesso-a-informacao/institucional/quem-e-quem/secretaria-executiva" TargetMode="External"/><Relationship Id="rId58" Type="http://schemas.openxmlformats.org/officeDocument/2006/relationships/hyperlink" Target="https://www.bcb.gov.br/acessoinformacao/historicocolegiados?HistoricoDiretoriaColegiados_page=1&amp;Posse_inicio=2020-01-01&amp;Posse_fim=2024-12-31" TargetMode="External"/><Relationship Id="rId79" Type="http://schemas.openxmlformats.org/officeDocument/2006/relationships/hyperlink" Target="https://pesquisa.in.gov.br/imprensa/servlet/INPDFViewer?jornal=529&amp;pagina=16&amp;data=21/02/2020&amp;captchafield=firstAccess" TargetMode="External"/><Relationship Id="rId102" Type="http://schemas.openxmlformats.org/officeDocument/2006/relationships/hyperlink" Target="https://www.gov.br/mj/pt-br/assuntos/noticias/lewandowski-anuncia-novos-secretarios-do-ministerio-da-justica-e-seguranca-publica" TargetMode="External"/><Relationship Id="rId123" Type="http://schemas.openxmlformats.org/officeDocument/2006/relationships/hyperlink" Target="https://blog.abrapp.org.br/blog/novo-governo-inicia-nomeacoes-de-segundo-escalao-do-ministerio-da-fazenda-previdencia-casa-civil-agu-e-cgu/" TargetMode="External"/><Relationship Id="rId144" Type="http://schemas.openxmlformats.org/officeDocument/2006/relationships/hyperlink" Target="https://www.poder360.com.br/governo/godoy-veiga-e-nomeado-no-2-do-ministerio-de-educacao-vogel-vai-para-casa-civil/" TargetMode="External"/><Relationship Id="rId90" Type="http://schemas.openxmlformats.org/officeDocument/2006/relationships/hyperlink" Target="https://www.gov.br/defesa/pt-br/assuntos/arquivos/lai/curriculo/curriculo-lai-en-laerte.pdf" TargetMode="External"/><Relationship Id="rId165" Type="http://schemas.openxmlformats.org/officeDocument/2006/relationships/hyperlink" Target="https://www.brasildefato.com.br/2022/10/07/bolsonaro-nomeia-general-como-autoridade-para-monitorar-lei-de-acesso-a-informacao" TargetMode="External"/><Relationship Id="rId186" Type="http://schemas.openxmlformats.org/officeDocument/2006/relationships/hyperlink" Target="https://www.gov.br/mj/pt-br/assuntos/noticias/anderson-torres-toma-posse-como-ministro-da-justica-e-seguranca-publica-1" TargetMode="External"/><Relationship Id="rId211" Type="http://schemas.openxmlformats.org/officeDocument/2006/relationships/hyperlink" Target="https://www.dw.com/es/bolsonaro-nombra-ministro-de-educaci&#243;n-a-otro-pastor-evang&#233;lico/a-54135283" TargetMode="External"/><Relationship Id="rId232" Type="http://schemas.openxmlformats.org/officeDocument/2006/relationships/hyperlink" Target="https://www.emol.com/noticias/Internacional/2018/11/20/927993/Jair-Bolsonaro-decide-mantener-a-ministro-de-Temer-en-la-Contraloria-General-de-Brasil.html" TargetMode="External"/><Relationship Id="rId253" Type="http://schemas.openxmlformats.org/officeDocument/2006/relationships/hyperlink" Target="https://jornaldamanhamarilia.com.br/politica/noticia/94360/2022/03/31/mariliense-daniel-duarte-ferreira-assume-como-ministro-de-desenvolvimento-regional" TargetMode="External"/><Relationship Id="rId274" Type="http://schemas.openxmlformats.org/officeDocument/2006/relationships/hyperlink" Target="https://www.poder360.com.br/governo/silvio-almeida-sera-ministro-dos-direitos-humanos-de-lula/" TargetMode="External"/><Relationship Id="rId295" Type="http://schemas.openxmlformats.org/officeDocument/2006/relationships/hyperlink" Target="https://periferia.com.ar/latinoamerica/brasil-lula-eligio-a-luciana-santos-como-ministra-de-ciencia-y-tecnologia/" TargetMode="External"/><Relationship Id="rId309" Type="http://schemas.openxmlformats.org/officeDocument/2006/relationships/hyperlink" Target="https://www.jota.info/eleicoes/quem-e-renan-filho-indicado-por-lula-para-ser-ministro-dos-transportes-29122022?non-beta=1" TargetMode="External"/><Relationship Id="rId27" Type="http://schemas.openxmlformats.org/officeDocument/2006/relationships/hyperlink" Target="https://www.gov.br/mdr/pt-br/acesso-a-informacao/institucional/quem-e-quem/secretaria-executiva/secretario-executivo" TargetMode="External"/><Relationship Id="rId48" Type="http://schemas.openxmlformats.org/officeDocument/2006/relationships/hyperlink" Target="https://cdn-www.bcb.gov.br/acessoinformacao/organograma?modalAberto=Dire_Dipec" TargetMode="External"/><Relationship Id="rId69" Type="http://schemas.openxmlformats.org/officeDocument/2006/relationships/hyperlink" Target="https://www.bcb.gov.br/acessoinformacao/historicocolegiados?HistoricoDiretoriaColegiados_page=2&amp;Posse_inicio=2020-01-01&amp;Posse_fim=2024-12-31" TargetMode="External"/><Relationship Id="rId113" Type="http://schemas.openxmlformats.org/officeDocument/2006/relationships/hyperlink" Target="https://www.cartacapital.com.br/educacao/conheca-os-secretarios-escolhidos-por-camilo-santana-para-o-ministerio-da-educacao/" TargetMode="External"/><Relationship Id="rId134" Type="http://schemas.openxmlformats.org/officeDocument/2006/relationships/hyperlink" Target="https://agenciabrasil.ebc.com.br/foto/2022-12/o-secretario-executivo-do-ministerio-da-economia-marcelo-pacheco-dos-guaranys-e-o-entrevistado-do-programa-voz-do-brasil-1672167224" TargetMode="External"/><Relationship Id="rId80" Type="http://schemas.openxmlformats.org/officeDocument/2006/relationships/hyperlink" Target="https://www.mds.gov.br/webarquivos/acesso_informacao/servidores/Relacao_Servidores_investidos_DAS_1.pdf" TargetMode="External"/><Relationship Id="rId155" Type="http://schemas.openxmlformats.org/officeDocument/2006/relationships/hyperlink" Target="https://portal.ufvjm.edu.br/noticias/2020/advocacia-geral-da-uniao-realiza-pesquisa-sobre-qualidade-dos-servicos-prestados/oficio-circular-agu-de-20-de-novembro-de-2020.pdf" TargetMode="External"/><Relationship Id="rId176" Type="http://schemas.openxmlformats.org/officeDocument/2006/relationships/hyperlink" Target="https://www.france24.com/es/am&#233;rica-latina/20210329-brasil-renuncias-canciller-araujo-ministro-defensa-azevedo-bolsonaro" TargetMode="External"/><Relationship Id="rId197" Type="http://schemas.openxmlformats.org/officeDocument/2006/relationships/hyperlink" Target="https://acg.com.uy/marcos-montes-asume-el-ministerio-de-agricultura-en-brasil/" TargetMode="External"/><Relationship Id="rId201" Type="http://schemas.openxmlformats.org/officeDocument/2006/relationships/hyperlink" Target="https://www.vozdeamerica.com/a/america-latina_bolsonaro-reorganiza-gabinete-nombra-nuevo-canciller/6072752.html" TargetMode="External"/><Relationship Id="rId222" Type="http://schemas.openxmlformats.org/officeDocument/2006/relationships/hyperlink" Target="https://www.telesurtv.net/news/renuncia-ministro-medio-ambiente-brasil-ricardo-salles--20210623-0037.html" TargetMode="External"/><Relationship Id="rId243" Type="http://schemas.openxmlformats.org/officeDocument/2006/relationships/hyperlink" Target="https://www.cnnbrasil.com.br/politica/veja-quem-e-rui-costa-novo-ministro-chefe-da-casa-civil-de-lula/" TargetMode="External"/><Relationship Id="rId264" Type="http://schemas.openxmlformats.org/officeDocument/2006/relationships/hyperlink" Target="https://www.elespanol.com/mundo/america/20181031/bolsonaro-sanchez-nombra-astronauta-ministro-ciencia/349715059_0.html" TargetMode="External"/><Relationship Id="rId285" Type="http://schemas.openxmlformats.org/officeDocument/2006/relationships/hyperlink" Target="https://www.jota.info/executivo/quem-e-silvio-costa-filho-o-novo-ministro-dos-portos-e-aeroportos-do-governo-lula-07092023" TargetMode="External"/><Relationship Id="rId17" Type="http://schemas.openxmlformats.org/officeDocument/2006/relationships/hyperlink" Target="https://www.gov.br/portos-e-aeroportos/pt-br/composicao/secretaria-executiva/mariana-pescatori" TargetMode="External"/><Relationship Id="rId38" Type="http://schemas.openxmlformats.org/officeDocument/2006/relationships/hyperlink" Target="https://www.gov.br/esporte/pt-br/composicao/quem-e-quem_" TargetMode="External"/><Relationship Id="rId59" Type="http://schemas.openxmlformats.org/officeDocument/2006/relationships/hyperlink" Target="https://www.bcb.gov.br/acessoinformacao/historicocolegiados?HistoricoDiretoriaColegiados_page=2&amp;Posse_inicio=2020-01-01&amp;Posse_fim=2024-12-31" TargetMode="External"/><Relationship Id="rId103" Type="http://schemas.openxmlformats.org/officeDocument/2006/relationships/hyperlink" Target="https://g1.globo.com/rj/rio-de-janeiro/noticia/2023/11/28/ricardo-cappelli-considera-medida-acertada-a-recriacao-da-secretaria-de-seguranca-publica-do-rj.ghtml" TargetMode="External"/><Relationship Id="rId124" Type="http://schemas.openxmlformats.org/officeDocument/2006/relationships/hyperlink" Target="https://ibram.org.br/noticia/curriculo-palestrantes/" TargetMode="External"/><Relationship Id="rId70" Type="http://schemas.openxmlformats.org/officeDocument/2006/relationships/hyperlink" Target="https://www.bcb.gov.br/acessoinformacao/historicocolegiados?HistoricoDiretoriaColegiados_page=2&amp;Posse_inicio=2020-01-01&amp;Posse_fim=2024-12-31" TargetMode="External"/><Relationship Id="rId91" Type="http://schemas.openxmlformats.org/officeDocument/2006/relationships/hyperlink" Target="https://www.fab.mil.br/noticias/mostra/36632/RECONHECIMENTO%20-%20Oficiais-Generais%20rec&#233;m-promovidos%20s&#227;o%20homenageados%20nesta%20quarta-feira%20(25)" TargetMode="External"/><Relationship Id="rId145" Type="http://schemas.openxmlformats.org/officeDocument/2006/relationships/hyperlink" Target="http://portal.mec.gov.br/component/agendadirigentes/?view=autoridade&amp;id=31901&amp;dia=2021-12-21&amp;template=system" TargetMode="External"/><Relationship Id="rId166" Type="http://schemas.openxmlformats.org/officeDocument/2006/relationships/hyperlink" Target="https://elcomercio.pe/mundo/latinoamerica/lula-presidente-de-brasil-quienes-son-los-37-ministros-de-lula-da-silva-once-mujeres-acento-social-y-diversidad-jair-bolsonaro-noticia/" TargetMode="External"/><Relationship Id="rId187" Type="http://schemas.openxmlformats.org/officeDocument/2006/relationships/hyperlink" Target="https://www.gov.br/mj/pt-br/assuntos/noticias/anderson-torres-toma-posse-como-ministro-da-justica-e-seguranca-publica-1" TargetMode="External"/><Relationship Id="rId1" Type="http://schemas.openxmlformats.org/officeDocument/2006/relationships/hyperlink" Target="https://www.gov.br/mdic/pt-br/composicao/secretaria-executiva/marcio-fernando-elias-rosa" TargetMode="External"/><Relationship Id="rId212" Type="http://schemas.openxmlformats.org/officeDocument/2006/relationships/hyperlink" Target="https://www.europapress.es/internacional/noticia-lula-designa-exgobernador-ceara-camilo-santana-nuevo-ministro-educacion-brasil-20221220153301.html" TargetMode="External"/><Relationship Id="rId233" Type="http://schemas.openxmlformats.org/officeDocument/2006/relationships/hyperlink" Target="https://direito.usp.br/noticia/84c6301b887d-vinicius-marques-de-carvalho-e-confirmado-ministro-da-controladoria-geral-da-uniao" TargetMode="External"/><Relationship Id="rId254" Type="http://schemas.openxmlformats.org/officeDocument/2006/relationships/hyperlink" Target="https://agenciabrasil.ebc.com.br/es/politica/noticia/2018-11/bolsonaro-anuncia-nuevo-ministro-de-infraestructura" TargetMode="External"/><Relationship Id="rId28" Type="http://schemas.openxmlformats.org/officeDocument/2006/relationships/hyperlink" Target="https://www.gov.br/mpa/pt-br/composicao/gabinete-1/carlos-cesar-de-mello-junior" TargetMode="External"/><Relationship Id="rId49" Type="http://schemas.openxmlformats.org/officeDocument/2006/relationships/hyperlink" Target="https://cdn-www.bcb.gov.br/acessoinformacao/organograma?modalAberto=Dire_Dinor" TargetMode="External"/><Relationship Id="rId114" Type="http://schemas.openxmlformats.org/officeDocument/2006/relationships/hyperlink" Target="https://www.gov.br/mma/pt-br/composicao/secex/quem-e-quem" TargetMode="External"/><Relationship Id="rId275" Type="http://schemas.openxmlformats.org/officeDocument/2006/relationships/hyperlink" Target="https://www.poder360.com.br/governo/silvio-almeida-sera-ministro-dos-direitos-humanos-de-lula/" TargetMode="External"/><Relationship Id="rId296" Type="http://schemas.openxmlformats.org/officeDocument/2006/relationships/hyperlink" Target="https://industriaspesqueras.com/noticia-73700-seccion-Pol%EF%BF%BDtica_de_Pesca" TargetMode="External"/><Relationship Id="rId300" Type="http://schemas.openxmlformats.org/officeDocument/2006/relationships/hyperlink" Target="https://www.gov.br/cidades/pt-br/composicao/ministro-das-cidades" TargetMode="External"/><Relationship Id="rId60" Type="http://schemas.openxmlformats.org/officeDocument/2006/relationships/hyperlink" Target="https://www.bcb.gov.br/acessoinformacao/historicocolegiados?HistoricoDiretoriaColegiados_page=1&amp;Posse_inicio=2020-01-01&amp;Posse_fim=2024-12-31" TargetMode="External"/><Relationship Id="rId81" Type="http://schemas.openxmlformats.org/officeDocument/2006/relationships/hyperlink" Target="https://www.gov.br/gsi/pt-br/arquivos/ata-reu-dez2020-assinada.pdf" TargetMode="External"/><Relationship Id="rId135" Type="http://schemas.openxmlformats.org/officeDocument/2006/relationships/hyperlink" Target="https://www.gov.br/mme/pt-br/composicao/secretaria-executiva/subsecretaria-de-planejamento-orcamento-e-administracao-spoa/marcio-eli-almeida-leandro" TargetMode="External"/><Relationship Id="rId156" Type="http://schemas.openxmlformats.org/officeDocument/2006/relationships/hyperlink" Target="https://www.gov.br/cgu/pt-br/acesso-a-informacao/institucional/quem-e-quem/curriculos/curriculo_jose_marcelo_castro_de_carvalho.pdf" TargetMode="External"/><Relationship Id="rId177" Type="http://schemas.openxmlformats.org/officeDocument/2006/relationships/hyperlink" Target="https://www.correiobraziliense.com.br/politica/2022/04/4997650-general-do-exercito-paulo-sergio-nogueira-assume-ministerio-da-defesa.html" TargetMode="External"/><Relationship Id="rId198" Type="http://schemas.openxmlformats.org/officeDocument/2006/relationships/hyperlink" Target="https://news.agrofy.com.ar/noticia/203037/lula-nombro-carlos-favaro-como-nuevo-ministro-agricultura-brasil" TargetMode="External"/><Relationship Id="rId202" Type="http://schemas.openxmlformats.org/officeDocument/2006/relationships/hyperlink" Target="https://www.vozdeamerica.com/a/america-latina_bolsonaro-reorganiza-gabinete-nombra-nuevo-canciller/6072752.html" TargetMode="External"/><Relationship Id="rId223" Type="http://schemas.openxmlformats.org/officeDocument/2006/relationships/hyperlink" Target="https://www.vozdeamerica.com/a/lula-designa-a-defensora-de-amazonia-como-ministra-ambiental/6896610.html" TargetMode="External"/><Relationship Id="rId244" Type="http://schemas.openxmlformats.org/officeDocument/2006/relationships/hyperlink" Target="https://www.cnnbrasil.com.br/politica/veja-quem-e-rui-costa-novo-ministro-chefe-da-casa-civil-de-lula/" TargetMode="External"/><Relationship Id="rId18" Type="http://schemas.openxmlformats.org/officeDocument/2006/relationships/hyperlink" Target="https://portalbenews.com.br/mariana-pescatori-vai-assumir-secretaria-executiva-do-mpor-diz-costa-filho/" TargetMode="External"/><Relationship Id="rId39" Type="http://schemas.openxmlformats.org/officeDocument/2006/relationships/hyperlink" Target="https://www.gov.br/esporte/pt-br/noticias-e-conteudos/esporte/ministerio-do-esporte-da-posse-ao-novo-secretario-executivo" TargetMode="External"/><Relationship Id="rId265" Type="http://schemas.openxmlformats.org/officeDocument/2006/relationships/hyperlink" Target="https://www.gov.br/mcti/pt-br/acompanhe-o-mcti/noticias/2022/03/paulo-alvim-e-empossado-como-novo-ministro-da-ciencia-tecnologia-e-inovacoes" TargetMode="External"/><Relationship Id="rId286" Type="http://schemas.openxmlformats.org/officeDocument/2006/relationships/hyperlink" Target="https://g1.globo.com/politica/noticia/2022/12/22/alexandre-padilha-e-anunciado-por-lula-como-ministro-das-relacoes-institucionais-veja-perfil.ghtml" TargetMode="External"/><Relationship Id="rId50" Type="http://schemas.openxmlformats.org/officeDocument/2006/relationships/hyperlink" Target="https://cdn-www.bcb.gov.br/acessoinformacao/organograma?modalAberto=Dire_Dinor" TargetMode="External"/><Relationship Id="rId104" Type="http://schemas.openxmlformats.org/officeDocument/2006/relationships/hyperlink" Target="https://www.gov.br/fazenda/pt-br/assuntos/noticias/2023/junho/durigan-assume-como-secretario-executivo-do-ministerio-da-fazenda" TargetMode="External"/><Relationship Id="rId125" Type="http://schemas.openxmlformats.org/officeDocument/2006/relationships/hyperlink" Target="https://petronoticias.com.br/hailton-madureira-assume-a-secretaria-executiva-do-ministerio-de-minas-e-energia/" TargetMode="External"/><Relationship Id="rId146" Type="http://schemas.openxmlformats.org/officeDocument/2006/relationships/hyperlink" Target="http://portal.mec.gov.br/component/agendadirigentes/?view=autoridade&amp;id=32831&amp;dia=2022-07-13&amp;template=system" TargetMode="External"/><Relationship Id="rId167" Type="http://schemas.openxmlformats.org/officeDocument/2006/relationships/hyperlink" Target="https://g1.globo.com/jornal-nacional/noticia/2019/01/01/equipe-de-governo-do-presidente-jair-bolsonaro-tem-22-ministros.ghtml" TargetMode="External"/><Relationship Id="rId188" Type="http://schemas.openxmlformats.org/officeDocument/2006/relationships/hyperlink" Target="https://www1.folha.uol.com.br/internacional/es/brasil/2022/12/lula-anuncia-sus-primeros-ministros-y-trata-de-apaciguar-a-militares.shtml" TargetMode="External"/><Relationship Id="rId71" Type="http://schemas.openxmlformats.org/officeDocument/2006/relationships/hyperlink" Target="https://www.gov.br/mdh/pt-br/acesso-a-informacao/convenios-e-transferencias/TermoSECOM20202.pdf" TargetMode="External"/><Relationship Id="rId92" Type="http://schemas.openxmlformats.org/officeDocument/2006/relationships/hyperlink" Target="https://www.gov.br/gsi/pt-br/centrais-de-conteudo/noticias/2021/solenidade-de-transmissao-de-cargo-de-secretario-executivo-do-gsi" TargetMode="External"/><Relationship Id="rId213" Type="http://schemas.openxmlformats.org/officeDocument/2006/relationships/hyperlink" Target="https://www.europapress.es/internacional/noticia-lula-designa-exgobernador-ceara-camilo-santana-nuevo-ministro-educacion-brasil-20221220153301.html" TargetMode="External"/><Relationship Id="rId234" Type="http://schemas.openxmlformats.org/officeDocument/2006/relationships/hyperlink" Target="https://direito.usp.br/noticia/84c6301b887d-vinicius-marques-de-carvalho-e-confirmado-ministro-da-controladoria-geral-da-uniao" TargetMode="External"/><Relationship Id="rId2" Type="http://schemas.openxmlformats.org/officeDocument/2006/relationships/hyperlink" Target="https://bsbaltafrequencia.com.br/macroeconomia/marcio-elias-rosa-sera-secretario-executivo-do-mdci-23673/" TargetMode="External"/><Relationship Id="rId29" Type="http://schemas.openxmlformats.org/officeDocument/2006/relationships/hyperlink" Target="https://distritorelgov.com/wp-content/uploads/2023/02/2023.02.02-DRG-ESTRUTURA-INTEGRACAO-E-DESENVOLVIMENTO-REGIONAL.pdf" TargetMode="External"/><Relationship Id="rId255" Type="http://schemas.openxmlformats.org/officeDocument/2006/relationships/hyperlink" Target="https://agenciabrasil.ebc.com.br/es/politica/noticia/2018-11/bolsonaro-anuncia-nuevo-ministro-de-infraestructura" TargetMode="External"/><Relationship Id="rId276" Type="http://schemas.openxmlformats.org/officeDocument/2006/relationships/hyperlink" Target="https://www.abc.es/internacional/sonia-gujajara-primera-ministra-indigena-brasil-20230104012544-nt.html" TargetMode="External"/><Relationship Id="rId297" Type="http://schemas.openxmlformats.org/officeDocument/2006/relationships/hyperlink" Target="https://industriaspesqueras.com/noticia-73700-seccion-Pol%EF%BF%BDtica_de_Pesca" TargetMode="External"/><Relationship Id="rId40" Type="http://schemas.openxmlformats.org/officeDocument/2006/relationships/hyperlink" Target="https://www.gov.br/transportes/pt-br/acesso-a-informacao/quem-e-quem/secretaria-executiva-se-1" TargetMode="External"/><Relationship Id="rId115" Type="http://schemas.openxmlformats.org/officeDocument/2006/relationships/hyperlink" Target="https://www12.senado.leg.br/radio/1/noticia/2023/06/14/secretario-do-ministerio-do-meio-ambiente-defende-acoes-para-controle-do-desmatamento" TargetMode="External"/><Relationship Id="rId136" Type="http://schemas.openxmlformats.org/officeDocument/2006/relationships/hyperlink" Target="https://www.gov.br/agricultura/pt-br/assuntos/noticias/tereza-cristina-se-despede-do-cargo-de-ministra-e-destaca-conquistas-dos-produtores-rurais-nos-ultimos-tres-anos-marcos-montes-e-o-novo-ministro" TargetMode="External"/><Relationship Id="rId157" Type="http://schemas.openxmlformats.org/officeDocument/2006/relationships/hyperlink" Target="https://www.brasildefato.com.br/2021/09/29/controladoria-geral-da-uniao-tem-homens-em-100-dos-cargos-de-primeiro-escalao" TargetMode="External"/><Relationship Id="rId178" Type="http://schemas.openxmlformats.org/officeDocument/2006/relationships/hyperlink" Target="https://www.infodefensa.com/texto-diario/mostrar/4126837/jose-mucio-monteiro-filho-toma-posesion-como-ministro-defensa-brasil" TargetMode="External"/><Relationship Id="rId301" Type="http://schemas.openxmlformats.org/officeDocument/2006/relationships/hyperlink" Target="https://www.gov.br/cidades/pt-br/composicao/ministro-das-cidades" TargetMode="External"/><Relationship Id="rId61" Type="http://schemas.openxmlformats.org/officeDocument/2006/relationships/hyperlink" Target="https://www.bcb.gov.br/acessoinformacao/historicocolegiados?HistoricoDiretoriaColegiados_page=2&amp;Posse_inicio=2020-01-01&amp;Posse_fim=2024-12-31" TargetMode="External"/><Relationship Id="rId82" Type="http://schemas.openxmlformats.org/officeDocument/2006/relationships/hyperlink" Target="https://www.gov.br/gsi/pt-br/acesso-a-informacao/institucional/quem-e-quem" TargetMode="External"/><Relationship Id="rId199" Type="http://schemas.openxmlformats.org/officeDocument/2006/relationships/hyperlink" Target="https://news.agrofy.com.ar/noticia/203037/lula-nombro-carlos-favaro-como-nuevo-ministro-agricultura-brasil" TargetMode="External"/><Relationship Id="rId203" Type="http://schemas.openxmlformats.org/officeDocument/2006/relationships/hyperlink" Target="https://www.eltiempo.com/mundo/latinoamerica/quien-es-mauro-vieira-el-ministro-de-relaciones-exteriores-de-lula-730604" TargetMode="External"/><Relationship Id="rId19" Type="http://schemas.openxmlformats.org/officeDocument/2006/relationships/hyperlink" Target="https://www.gov.br/sri/pt-br/composicao/assessoria-especial/secretaria-executiva/olavo-noleto-alves" TargetMode="External"/><Relationship Id="rId224" Type="http://schemas.openxmlformats.org/officeDocument/2006/relationships/hyperlink" Target="https://www.vozdeamerica.com/a/lula-designa-a-defensora-de-amazonia-como-ministra-ambiental/6896610.html" TargetMode="External"/><Relationship Id="rId245" Type="http://schemas.openxmlformats.org/officeDocument/2006/relationships/hyperlink" Target="https://www.lostiempos.com/actualidad/mundo/20210330/bolsonaro-nombra-seis-nuevos-ministros-medio-crisis-politica-sanitaria" TargetMode="External"/><Relationship Id="rId266" Type="http://schemas.openxmlformats.org/officeDocument/2006/relationships/hyperlink" Target="https://www.argusmedia.com/es/news-and-insights/latest-market-news/2403647-alckmin-sera-ministro-da-industria-e-do-comercio" TargetMode="External"/><Relationship Id="rId287" Type="http://schemas.openxmlformats.org/officeDocument/2006/relationships/hyperlink" Target="https://g1.globo.com/politica/noticia/2022/12/22/alexandre-padilha-e-anunciado-por-lula-como-ministro-das-relacoes-institucionais-veja-perfil.ghtml" TargetMode="External"/><Relationship Id="rId30" Type="http://schemas.openxmlformats.org/officeDocument/2006/relationships/hyperlink" Target="https://www.sindipi.com.br/post/decreto-nomeia-carlos-melo-como-secretario-executivo-do-mpa" TargetMode="External"/><Relationship Id="rId105" Type="http://schemas.openxmlformats.org/officeDocument/2006/relationships/hyperlink" Target="https://www.gov.br/fazenda/pt-br/composicao" TargetMode="External"/><Relationship Id="rId126" Type="http://schemas.openxmlformats.org/officeDocument/2006/relationships/hyperlink" Target="https://petronoticias.com.br/hailton-madureira-assume-a-secretaria-executiva-do-ministerio-de-minas-e-energia/" TargetMode="External"/><Relationship Id="rId147" Type="http://schemas.openxmlformats.org/officeDocument/2006/relationships/hyperlink" Target="https://www.pbtur.pb.gov.br/2020/07/29/governo-da-paraiba-apresenta-polo-turistico-cabo-branco-em-reuniao-com-ministerio-do-turismo/" TargetMode="External"/><Relationship Id="rId168" Type="http://schemas.openxmlformats.org/officeDocument/2006/relationships/hyperlink" Target="https://www.elmostrador.cl/dia/2018/12/10/los-22-ministros-del-gobierno-del-ultraderechista-jair-bolsonaro/" TargetMode="External"/><Relationship Id="rId51" Type="http://schemas.openxmlformats.org/officeDocument/2006/relationships/hyperlink" Target="https://cdn-www.bcb.gov.br/acessoinformacao/organograma?modalAberto=Dire_Dinor" TargetMode="External"/><Relationship Id="rId72" Type="http://schemas.openxmlformats.org/officeDocument/2006/relationships/hyperlink" Target="https://veja.abril.com.br/coluna/maquiavel/irmao-de-bolsonarista-e-nomeado-a-cargo-de-chefia-em-secretaria-de-damares" TargetMode="External"/><Relationship Id="rId93" Type="http://schemas.openxmlformats.org/officeDocument/2006/relationships/hyperlink" Target="https://www.gov.br/gsi/pt-br/assuntos/acervo/imagens/ata-da-reuniao-de-julho-de-2022.pdf" TargetMode="External"/><Relationship Id="rId189" Type="http://schemas.openxmlformats.org/officeDocument/2006/relationships/hyperlink" Target="https://efe.com/mundo/2024-01-11/lula-nombra-al-exmagistrado-del-supremo-ricardo-lewandowski-como-ministro-de-justicia/" TargetMode="External"/><Relationship Id="rId3" Type="http://schemas.openxmlformats.org/officeDocument/2006/relationships/hyperlink" Target="https://www.gov.br/cultura/pt-br/composicao/secretaria-executiva/marcio-tavares" TargetMode="External"/><Relationship Id="rId214" Type="http://schemas.openxmlformats.org/officeDocument/2006/relationships/hyperlink" Target="https://www.dw.com/es/bolsonaro-nombra-ministro-de-educaci&#243;n-a-otro-pastor-evang&#233;lico/a-54135283" TargetMode="External"/><Relationship Id="rId235" Type="http://schemas.openxmlformats.org/officeDocument/2006/relationships/hyperlink" Target="https://www.globaltimes.cn/content/1155273.shtml" TargetMode="External"/><Relationship Id="rId256" Type="http://schemas.openxmlformats.org/officeDocument/2006/relationships/hyperlink" Target="https://www.construccionlatinoamericana.com/news/nuevo-ministro-de-infraestructura-en-brasil/8019686.article" TargetMode="External"/><Relationship Id="rId277" Type="http://schemas.openxmlformats.org/officeDocument/2006/relationships/hyperlink" Target="https://www.abc.es/internacional/sonia-gujajara-primera-ministra-indigena-brasil-20230104012544-nt.html" TargetMode="External"/><Relationship Id="rId298" Type="http://schemas.openxmlformats.org/officeDocument/2006/relationships/hyperlink" Target="https://curtonews.com/es/global/carlos-lupi-quem-e-o-ministro-da-previdencia-social-do-novo-governo-lula/" TargetMode="External"/><Relationship Id="rId116" Type="http://schemas.openxmlformats.org/officeDocument/2006/relationships/hyperlink" Target="https://www.gov.br/agu/pt-br/acesso-a-informacao/quem" TargetMode="External"/><Relationship Id="rId137" Type="http://schemas.openxmlformats.org/officeDocument/2006/relationships/hyperlink" Target="https://www.gov.br/agricultura/pt-br/assuntos/noticias/tereza-cristina-se-despede-do-cargo-de-ministra-e-destaca-conquistas-dos-produtores-rurais-nos-ultimos-tres-anos-marcos-montes-e-o-novo-ministro" TargetMode="External"/><Relationship Id="rId158" Type="http://schemas.openxmlformats.org/officeDocument/2006/relationships/hyperlink" Target="https://repositorio.cgu.gov.br/bitstream/1/70750/1/Portaria_%203363_2022.pdf" TargetMode="External"/><Relationship Id="rId302" Type="http://schemas.openxmlformats.org/officeDocument/2006/relationships/hyperlink" Target="https://www.gov.br/mcom/pt-br/composicao/ministro" TargetMode="External"/><Relationship Id="rId20" Type="http://schemas.openxmlformats.org/officeDocument/2006/relationships/hyperlink" Target="https://g1.globo.com/go/goias/noticia/2023/01/07/saiba-quem-e-o-goiano-olavo-noleto-nomeado-como-secretario-executivo-de-relacoes-institucionais-do-governo-lula.ghtml" TargetMode="External"/><Relationship Id="rId41" Type="http://schemas.openxmlformats.org/officeDocument/2006/relationships/hyperlink" Target="https://www.gov.br/transportes/pt-br/assuntos/noticias/2023/03/george-santoro-assume-a-secretaria-executiva-do-ministerio-dos-transportes" TargetMode="External"/><Relationship Id="rId62" Type="http://schemas.openxmlformats.org/officeDocument/2006/relationships/hyperlink" Target="https://www.bcb.gov.br/acessoinformacao/historicocolegiados?HistoricoDiretoriaColegiados_page=2&amp;Posse_inicio=2020-01-01&amp;Posse_fim=2024-12-31" TargetMode="External"/><Relationship Id="rId83" Type="http://schemas.openxmlformats.org/officeDocument/2006/relationships/hyperlink" Target="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 TargetMode="External"/><Relationship Id="rId179" Type="http://schemas.openxmlformats.org/officeDocument/2006/relationships/hyperlink" Target="https://www.infodefensa.com/texto-diario/mostrar/4126837/jose-mucio-monteiro-filho-toma-posesion-como-ministro-defensa-brasil" TargetMode="External"/><Relationship Id="rId190" Type="http://schemas.openxmlformats.org/officeDocument/2006/relationships/hyperlink" Target="https://www.elobservador.com.uy/nota/paulo-guedes-el-ultraliberal-que-bolsonario-tiene-como-su-guru-economico-2018108164920" TargetMode="External"/><Relationship Id="rId204" Type="http://schemas.openxmlformats.org/officeDocument/2006/relationships/hyperlink" Target="https://www.eltiempo.com/mundo/latinoamerica/quien-es-mauro-vieira-el-ministro-de-relaciones-exteriores-de-lula-730604" TargetMode="External"/><Relationship Id="rId225" Type="http://schemas.openxmlformats.org/officeDocument/2006/relationships/hyperlink" Target="https://oglobo.globo.com/politica/bolsonaro-nomeia-andre-mendonca-para-lugar-de-moro-na-justica-alexandre-ramagem-no-comando-da-pf-24397738" TargetMode="External"/><Relationship Id="rId246" Type="http://schemas.openxmlformats.org/officeDocument/2006/relationships/hyperlink" Target="https://www.gov.br/sri/pt-br/backup-secretaria-de-governo/assuntos/noticias/ultimas-noticias-1/celio-faria-junior-toma-posse-como-novo-ministro-da-secretaria-de-governo-da-presidencia-da-republica" TargetMode="External"/><Relationship Id="rId267" Type="http://schemas.openxmlformats.org/officeDocument/2006/relationships/hyperlink" Target="https://www.argusmedia.com/es/news-and-insights/latest-market-news/2403647-alckmin-sera-ministro-da-industria-e-do-comercio" TargetMode="External"/><Relationship Id="rId288" Type="http://schemas.openxmlformats.org/officeDocument/2006/relationships/hyperlink" Target="https://curtonews.com/es/global/conheca-esther-dweck-ministra-da-gestao-de-lula/" TargetMode="External"/><Relationship Id="rId106" Type="http://schemas.openxmlformats.org/officeDocument/2006/relationships/hyperlink" Target="https://www.gov.br/agricultura/pt-br/assuntos/noticias/iraja-lacerda-e-o-novo-secretario-executivo-do-ministerio-da-agricultura-e-pecuaria" TargetMode="External"/><Relationship Id="rId127" Type="http://schemas.openxmlformats.org/officeDocument/2006/relationships/hyperlink" Target="https://www.gov.br/turismo/pt-br/composicao/secretaria-executiva/subsecretaria-de-gestao-estrategica-sge/ana-carla-machado-lopes" TargetMode="External"/><Relationship Id="rId10" Type="http://schemas.openxmlformats.org/officeDocument/2006/relationships/hyperlink" Target="https://g1.globo.com/ms/mato-grosso-do-sul/noticia/2023/01/18/saiba-quem-e-eloy-terena-nomeado-como-secretario-executivo-do-ministerio-dos-povos-indigenas-do-governo-lula.ghtml" TargetMode="External"/><Relationship Id="rId31" Type="http://schemas.openxmlformats.org/officeDocument/2006/relationships/hyperlink" Target="https://www.gov.br/previdencia/pt-br/composicao/quem-e-quem" TargetMode="External"/><Relationship Id="rId52" Type="http://schemas.openxmlformats.org/officeDocument/2006/relationships/hyperlink" Target="https://cdn-www.bcb.gov.br/acessoinformacao/organograma?modalAberto=Dire_Direc" TargetMode="External"/><Relationship Id="rId73" Type="http://schemas.openxmlformats.org/officeDocument/2006/relationships/hyperlink" Target="https://pesquisa.in.gov.br/imprensa/servlet/INPDFViewer?jornal=529&amp;pagina=46&amp;data=12/05/2022&amp;captchafield=firstAccess" TargetMode="External"/><Relationship Id="rId94" Type="http://schemas.openxmlformats.org/officeDocument/2006/relationships/hyperlink" Target="https://www.gov.br/hfa/pt-br/noticias/visita-institucional-da-secretaria-geral-do-ministerio-da-defesa-ao-hfa" TargetMode="External"/><Relationship Id="rId148" Type="http://schemas.openxmlformats.org/officeDocument/2006/relationships/hyperlink" Target="https://pesquisa.in.gov.br/imprensa/servlet/INPDFViewer?jornal=529&amp;pagina=50&amp;data=08/10/2021&amp;captchafield=firstAccess" TargetMode="External"/><Relationship Id="rId169" Type="http://schemas.openxmlformats.org/officeDocument/2006/relationships/hyperlink" Target="https://elpais.com/internacional/2022-12-31/quien-es-quien-en-el-nuevo-gobierno-de-lula-da-silva.html" TargetMode="External"/><Relationship Id="rId4" Type="http://schemas.openxmlformats.org/officeDocument/2006/relationships/hyperlink" Target="https://www.gov.br/cultura/pt-br/composicao/secretaria-executiva/marcio-tavares/@@download" TargetMode="External"/><Relationship Id="rId180" Type="http://schemas.openxmlformats.org/officeDocument/2006/relationships/hyperlink" Target="https://g1.globo.com/politica/noticia/2018/11/30/bolsonaro-anuncia-almirante-bento-costa-lima-leite-como-novo-ministro-de-minas-e-energia.ghtml" TargetMode="External"/><Relationship Id="rId215" Type="http://schemas.openxmlformats.org/officeDocument/2006/relationships/hyperlink" Target="https://portaldeamerica.com/index.php/pda/entrevistas-y-reportajes/item/27089-brasil-bolsonaro-nombra-a-marcelo-alvaro-como-ministro-de-turismo" TargetMode="External"/><Relationship Id="rId236" Type="http://schemas.openxmlformats.org/officeDocument/2006/relationships/hyperlink" Target="https://www.europapress.es/internacional/noticia-bolsonaro-nombra-onyx-lorenzoni-secretario-general-presidencia-joao-roma-ministro-ciudadania-20210213064938.html" TargetMode="External"/><Relationship Id="rId257" Type="http://schemas.openxmlformats.org/officeDocument/2006/relationships/hyperlink" Target="https://www.lavanguardia.com/internacional/20181207/453403540291/bolsonaro-nombra-ministerio-mujer-familia-pastora-evangelica.html" TargetMode="External"/><Relationship Id="rId278" Type="http://schemas.openxmlformats.org/officeDocument/2006/relationships/hyperlink" Target="https://www.swissinfo.ch/spa/la-sucesora-de-marielle-franco-ser&#225;-la-ministra-de-igualdad-racial-de-lula/48155752" TargetMode="External"/><Relationship Id="rId303" Type="http://schemas.openxmlformats.org/officeDocument/2006/relationships/hyperlink" Target="https://www.gov.br/mcom/pt-br/composicao/ministro" TargetMode="External"/><Relationship Id="rId42" Type="http://schemas.openxmlformats.org/officeDocument/2006/relationships/hyperlink" Target="https://www.gov.br/mds/pt-br/composicao/secretaria-executiva/secretaria-executiva/Secretario-Executivo" TargetMode="External"/><Relationship Id="rId84" Type="http://schemas.openxmlformats.org/officeDocument/2006/relationships/hyperlink" Target="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 TargetMode="External"/><Relationship Id="rId138" Type="http://schemas.openxmlformats.org/officeDocument/2006/relationships/hyperlink" Target="https://www.gov.br/funag/pt-br/acesso-a-informacao/transparencia-e-prestacao-de-contas/copy_of_Rol_de_Responsveis_2020.pdf" TargetMode="External"/><Relationship Id="rId191" Type="http://schemas.openxmlformats.org/officeDocument/2006/relationships/hyperlink" Target="https://www.elobservador.com.uy/nota/paulo-guedes-el-ultraliberal-que-bolsonario-tiene-como-su-guru-economico-2018108164920" TargetMode="External"/><Relationship Id="rId205" Type="http://schemas.openxmlformats.org/officeDocument/2006/relationships/hyperlink" Target="https://apnews.com/article/archive-82cf510355038e8821997e23c3d6e168" TargetMode="External"/><Relationship Id="rId247" Type="http://schemas.openxmlformats.org/officeDocument/2006/relationships/hyperlink" Target="https://www.gazetadopovo.com.br/republica/general-ramos-novo-ministro-secretaria-governo/" TargetMode="External"/><Relationship Id="rId107" Type="http://schemas.openxmlformats.org/officeDocument/2006/relationships/hyperlink" Target="https://www.gov.br/agricultura/pt-br/acesso-a-informacao/institucional/quem-e-quem-novo/secretaria-executiva" TargetMode="External"/><Relationship Id="rId289" Type="http://schemas.openxmlformats.org/officeDocument/2006/relationships/hyperlink" Target="https://curtonews.com/es/global/conheca-esther-dweck-ministra-da-gestao-de-lula/" TargetMode="External"/><Relationship Id="rId11" Type="http://schemas.openxmlformats.org/officeDocument/2006/relationships/hyperlink" Target="https://www.gov.br/igualdaderacial/pt-br/acesso-a-informacao/institucional/quem-e-quem" TargetMode="External"/><Relationship Id="rId53" Type="http://schemas.openxmlformats.org/officeDocument/2006/relationships/hyperlink" Target="https://cdn-www.bcb.gov.br/acessoinformacao/organograma?modalAberto=Dire_Direc" TargetMode="External"/><Relationship Id="rId149" Type="http://schemas.openxmlformats.org/officeDocument/2006/relationships/hyperlink" Target="https://www.japeri.rj.gov.br/2022/12/12/secretaria-de-turismo-e-lazer-de-japeri-se-reune-com-ministro-em-brasilia/" TargetMode="External"/><Relationship Id="rId95" Type="http://schemas.openxmlformats.org/officeDocument/2006/relationships/hyperlink" Target="https://extra.globo.com/noticias/brasil/ex-assessor-de-cunha-geddel-nomeado-numero-2-de-flavia-arruda-25142417.html" TargetMode="External"/><Relationship Id="rId160" Type="http://schemas.openxmlformats.org/officeDocument/2006/relationships/hyperlink" Target="https://www.casadamoeda.gov.br/arquivos/lai/quem-e-quem/curriculos/sergio-jose-pereira.pdf" TargetMode="External"/><Relationship Id="rId216" Type="http://schemas.openxmlformats.org/officeDocument/2006/relationships/hyperlink" Target="https://www.panrotas.com.br/gente/movimentacao/2020/12/gilson-machado-e-o-novo-ministro-carlos-brito-assume-embratur_178506.html" TargetMode="External"/><Relationship Id="rId258" Type="http://schemas.openxmlformats.org/officeDocument/2006/relationships/hyperlink" Target="https://www.lavanguardia.com/internacional/20181207/453403540291/bolsonaro-nombra-ministerio-mujer-familia-pastora-evangelica.html" TargetMode="External"/><Relationship Id="rId22" Type="http://schemas.openxmlformats.org/officeDocument/2006/relationships/hyperlink" Target="https://www.gov.br/economia/pt-br/assuntos/noticias/2023/janeiro/conheca-os-dois-primeiros-secretarios-do-ministerio-da-gestao-e-da-inovacao-em-servicos-publicos" TargetMode="External"/><Relationship Id="rId64" Type="http://schemas.openxmlformats.org/officeDocument/2006/relationships/hyperlink" Target="https://www.bcb.gov.br/acessoinformacao/historicocolegiados?HistoricoDiretoriaColegiados_page=2&amp;Posse_inicio=2020-01-01&amp;Posse_fim=2024-12-31" TargetMode="External"/><Relationship Id="rId118" Type="http://schemas.openxmlformats.org/officeDocument/2006/relationships/hyperlink" Target="https://www.gov.br/cgu/pt-br/assuntos/noticias/2024/03/eveline-brito-e-a-nova-secretaria-executiva-da-cgu-apos-saida-de-vania-vieira" TargetMode="External"/><Relationship Id="rId171" Type="http://schemas.openxmlformats.org/officeDocument/2006/relationships/hyperlink" Target="https://www.latercera.com/mundo/noticia/bolsonaro-designa-general-del-ejercito-nuevo-ministro-defensa/399522/" TargetMode="External"/><Relationship Id="rId227" Type="http://schemas.openxmlformats.org/officeDocument/2006/relationships/hyperlink" Target="https://www.cnnbrasil.com.br/politica/bolsonaro-nomeia-bruno-bianco-ao-cargo-de-advogado-geral-da-uniao/" TargetMode="External"/><Relationship Id="rId269" Type="http://schemas.openxmlformats.org/officeDocument/2006/relationships/hyperlink" Target="https://exame.com/brasil/quem-e-wellington-dias-ministro-do-desenvolvimento-social-do-novo-governo-lula/" TargetMode="External"/><Relationship Id="rId33" Type="http://schemas.openxmlformats.org/officeDocument/2006/relationships/hyperlink" Target="https://www.gov.br/cidades/pt-br/acesso-a-informacao/institucional/quem-e-quem" TargetMode="External"/><Relationship Id="rId129" Type="http://schemas.openxmlformats.org/officeDocument/2006/relationships/hyperlink" Target="https://oantagonista.com.br/brasil/mendonca-escolhe-advogado-como-seu-numero-2-na-justica/" TargetMode="External"/><Relationship Id="rId280" Type="http://schemas.openxmlformats.org/officeDocument/2006/relationships/hyperlink" Target="https://curtonews.com/es/global/saiba-quem-e-cida-goncalves-futura-ministra-das-mulheres/" TargetMode="External"/><Relationship Id="rId75" Type="http://schemas.openxmlformats.org/officeDocument/2006/relationships/hyperlink" Target="https://ubrabio.com.br/2021/07/30/secretario-executivo-do-ministerio-da-infraestrutura-conhece-fabrica-de-biodiesel-da-granol-em-anapolis-com-olhos-no-fortalecimento-da-producao-de-biocombustiveis/" TargetMode="External"/><Relationship Id="rId140" Type="http://schemas.openxmlformats.org/officeDocument/2006/relationships/hyperlink" Target="https://www.gov.br/funag/pt-br/chdd/historia-diplomatica/secretarios-gerais-das-relacoes-exteriores" TargetMode="External"/><Relationship Id="rId182" Type="http://schemas.openxmlformats.org/officeDocument/2006/relationships/hyperlink" Target="https://es.euronews.com/2022/05/11/brasil-politica-energia" TargetMode="External"/><Relationship Id="rId6" Type="http://schemas.openxmlformats.org/officeDocument/2006/relationships/hyperlink" Target="https://www.gov.br/mdh/pt-br/composicao/quem-e-quem" TargetMode="External"/><Relationship Id="rId238" Type="http://schemas.openxmlformats.org/officeDocument/2006/relationships/hyperlink" Target="https://g1.globo.com/politica/noticia/2022/12/22/marcio-macedo-e-anunciado-por-lula-como-ministro-da-secretaria-geral-da-presidencia-da-republica-veja-perfil.ghtml" TargetMode="External"/><Relationship Id="rId291" Type="http://schemas.openxmlformats.org/officeDocument/2006/relationships/hyperlink" Target="https://www.cnnbrasil.com.br/politica/lula-confirma-paulo-pimenta-como-ministro-da-secom/" TargetMode="External"/><Relationship Id="rId305" Type="http://schemas.openxmlformats.org/officeDocument/2006/relationships/hyperlink" Target="https://oglobo.globo.com/politica/noticia/2022/12/saiba-quem-e-o-novo-ministro-do-desenvolvimento-agrario-o-deputado-paulo-teixeira.ghtml"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bcn.cl/leychile/Navegar?idNorma=1179526;;;" TargetMode="External"/><Relationship Id="rId21" Type="http://schemas.openxmlformats.org/officeDocument/2006/relationships/hyperlink" Target="https://www.latercera.com/politica/noticia/gabriel-boric-presenta-nomina-completa-de-subsecretarias-con-fuerte-presencia-de-apruebo-dignidad/EKMOHM2TSBGURHOPG6PJ6RTJDQ/" TargetMode="External"/><Relationship Id="rId42" Type="http://schemas.openxmlformats.org/officeDocument/2006/relationships/hyperlink" Target="https://www.economia.gob.cl/ministerio-de-economia-fomento-y-turismo/autoridades" TargetMode="External"/><Relationship Id="rId63" Type="http://schemas.openxmlformats.org/officeDocument/2006/relationships/hyperlink" Target="https://www.mtt.gob.cl/autoridades" TargetMode="External"/><Relationship Id="rId84" Type="http://schemas.openxmlformats.org/officeDocument/2006/relationships/hyperlink" Target="http://anales.cl/carrasco-zambrano-esteban/" TargetMode="External"/><Relationship Id="rId138" Type="http://schemas.openxmlformats.org/officeDocument/2006/relationships/hyperlink" Target="https://www.pauta.cl/actualidad/2022/02/01/el-gabinete-ministerial-y-de-subsecretarios-de-boric.html" TargetMode="External"/><Relationship Id="rId159" Type="http://schemas.openxmlformats.org/officeDocument/2006/relationships/hyperlink" Target="https://www.24horas.cl/politica/presidente-pinera-designa-a-alvaro-pillado-como-nuevo-subsecretario-de-bienes-nacionales-3736491" TargetMode="External"/><Relationship Id="rId170" Type="http://schemas.openxmlformats.org/officeDocument/2006/relationships/hyperlink" Target="https://mma.gob.cl/autoridades/" TargetMode="External"/><Relationship Id="rId107" Type="http://schemas.openxmlformats.org/officeDocument/2006/relationships/hyperlink" Target="https://www.bcn.cl/leychile/navegar?i=1155647" TargetMode="External"/><Relationship Id="rId11" Type="http://schemas.openxmlformats.org/officeDocument/2006/relationships/hyperlink" Target="https://www.bcn.cl/historiapolitica/resenas_parlamentarias/wiki/Claudio_Alvarado_Andrade" TargetMode="External"/><Relationship Id="rId32" Type="http://schemas.openxmlformats.org/officeDocument/2006/relationships/hyperlink" Target="https://www.gob.cl/noticias/cambio-gabinete-presidente-gabriel-boric-nuevos-ministros-2023/" TargetMode="External"/><Relationship Id="rId53" Type="http://schemas.openxmlformats.org/officeDocument/2006/relationships/hyperlink" Target="https://www.mop.gob.cl/directorio-autoridades/" TargetMode="External"/><Relationship Id="rId74" Type="http://schemas.openxmlformats.org/officeDocument/2006/relationships/hyperlink" Target="https://www.pauta.cl/actualidad/2022/02/01/el-gabinete-ministerial-y-de-subsecretarios-de-boric.html" TargetMode="External"/><Relationship Id="rId128" Type="http://schemas.openxmlformats.org/officeDocument/2006/relationships/hyperlink" Target="https://www.pauta.cl/actualidad/2022/02/01/el-gabinete-ministerial-y-de-subsecretarios-de-boric.html" TargetMode="External"/><Relationship Id="rId149" Type="http://schemas.openxmlformats.org/officeDocument/2006/relationships/hyperlink" Target="https://www.pauta.cl/actualidad/2022/02/01/el-gabinete-ministerial-y-de-subsecretarios-de-boric.html" TargetMode="External"/><Relationship Id="rId5" Type="http://schemas.openxmlformats.org/officeDocument/2006/relationships/hyperlink" Target="https://www.ex-ante.cl/exsubsecretario-galli-y-designacion-del-exdirector-de-la-pdi-sergio-munoz-no-recuerdo-haber-recibido-un-llamado-de-luis-hermosilla/" TargetMode="External"/><Relationship Id="rId95" Type="http://schemas.openxmlformats.org/officeDocument/2006/relationships/hyperlink" Target="https://www.linkedin.com/in/alejandra-candia-529359a5/?originalSubdomain=cl" TargetMode="External"/><Relationship Id="rId160" Type="http://schemas.openxmlformats.org/officeDocument/2006/relationships/hyperlink" Target="https://www.bcn.cl/leychile/Navegar?idNorma=1178812&amp;idVersion=2022-07-19" TargetMode="External"/><Relationship Id="rId181" Type="http://schemas.openxmlformats.org/officeDocument/2006/relationships/hyperlink" Target="https://www.pauta.cl/actualidad/2022/02/01/el-gabinete-ministerial-y-de-subsecretarios-de-boric.html" TargetMode="External"/><Relationship Id="rId22" Type="http://schemas.openxmlformats.org/officeDocument/2006/relationships/hyperlink" Target="https://www.latercera.com/politica/noticia/gabriel-boric-presenta-nomina-completa-de-subsecretarias-con-fuerte-presencia-de-apruebo-dignidad/EKMOHM2TSBGURHOPG6PJ6RTJDQ/" TargetMode="External"/><Relationship Id="rId43" Type="http://schemas.openxmlformats.org/officeDocument/2006/relationships/hyperlink" Target="https://www.desarrollosocialyfamilia.gob.cl/autoridades" TargetMode="External"/><Relationship Id="rId64" Type="http://schemas.openxmlformats.org/officeDocument/2006/relationships/hyperlink" Target="https://www.bienesnacionales.cl/?page_id=1692" TargetMode="External"/><Relationship Id="rId118" Type="http://schemas.openxmlformats.org/officeDocument/2006/relationships/hyperlink" Target="https://www.latercera.com/politica/noticia/mandatario-nombra-nuevos-subsecretarios-los-ministerios-justicia-derechos-humanos-secretaria-general-la-presidencia/945151/" TargetMode="External"/><Relationship Id="rId139" Type="http://schemas.openxmlformats.org/officeDocument/2006/relationships/hyperlink" Target="https://www.pauta.cl/actualidad/2022/02/01/el-gabinete-ministerial-y-de-subsecretarios-de-boric.html" TargetMode="External"/><Relationship Id="rId85" Type="http://schemas.openxmlformats.org/officeDocument/2006/relationships/hyperlink" Target="https://www.pauta.cl/actualidad/2022/02/01/el-gabinete-ministerial-y-de-subsecretarios-de-boric.html" TargetMode="External"/><Relationship Id="rId150" Type="http://schemas.openxmlformats.org/officeDocument/2006/relationships/hyperlink" Target="https://www.diariooficial.interior.gob.cl/publicaciones/2023/10/16/43677/01/2390832.pdf" TargetMode="External"/><Relationship Id="rId171" Type="http://schemas.openxmlformats.org/officeDocument/2006/relationships/hyperlink" Target="https://www.diariooficial.interior.gob.cl/publicaciones/2022/03/11/43200/01/2097678.pdf" TargetMode="External"/><Relationship Id="rId12" Type="http://schemas.openxmlformats.org/officeDocument/2006/relationships/hyperlink" Target="https://www.subdere.gov.cl/sala-de-prensa/subsecretario-miguel-crispi-encabeza-reuni%C3%B3n-con-expertas-y-expertos-en" TargetMode="External"/><Relationship Id="rId33" Type="http://schemas.openxmlformats.org/officeDocument/2006/relationships/hyperlink" Target="https://www.bcn.cl/historiapolitica/resenas_parlamentarias/wiki/Alfonso_Vargas_Lyng" TargetMode="External"/><Relationship Id="rId108" Type="http://schemas.openxmlformats.org/officeDocument/2006/relationships/hyperlink" Target="https://www.camara.cl/camara/doc/AC_minFigueroa/44.pdf" TargetMode="External"/><Relationship Id="rId129" Type="http://schemas.openxmlformats.org/officeDocument/2006/relationships/hyperlink" Target="https://www.pauta.cl/actualidad/2022/02/01/el-gabinete-ministerial-y-de-subsecretarios-de-boric.html" TargetMode="External"/><Relationship Id="rId54" Type="http://schemas.openxmlformats.org/officeDocument/2006/relationships/hyperlink" Target="https://www.mop.gob.cl/directorio-autoridades/" TargetMode="External"/><Relationship Id="rId75" Type="http://schemas.openxmlformats.org/officeDocument/2006/relationships/hyperlink" Target="https://www.gob.cl/noticias/cambio-gabinete-presidente-gabriel-boric-nuevos-ministros-2023/" TargetMode="External"/><Relationship Id="rId96" Type="http://schemas.openxmlformats.org/officeDocument/2006/relationships/hyperlink" Target="https://www.linkedin.com/in/alejandra-candia-529359a5/?originalSubdomain=cl" TargetMode="External"/><Relationship Id="rId140" Type="http://schemas.openxmlformats.org/officeDocument/2006/relationships/hyperlink" Target="https://www.gob.cl/noticias/cambio-gabinete-presidente-gabriel-boric-nuevos-ministros-2023/" TargetMode="External"/><Relationship Id="rId161" Type="http://schemas.openxmlformats.org/officeDocument/2006/relationships/hyperlink" Target="https://www.pauta.cl/actualidad/2022/02/01/el-gabinete-ministerial-y-de-subsecretarios-de-boric.html" TargetMode="External"/><Relationship Id="rId182" Type="http://schemas.openxmlformats.org/officeDocument/2006/relationships/hyperlink" Target="https://www.gob.cl/noticias/cambio-de-gabinete-presidente-anuncia-modificaciones-en-equipo-ministerial-y-de-subsecretarios/" TargetMode="External"/><Relationship Id="rId6" Type="http://schemas.openxmlformats.org/officeDocument/2006/relationships/hyperlink" Target="https://nuevo.leychile.cl/servicios/Consulta/Exportar?radioExportar=Normas&amp;exportar_formato=pdf&amp;nombrearchivo=Decreto-50_11-MAR-2022&amp;exportar_con_notas_bcn=False&amp;exportar_con_notas_originales=False&amp;exportar_con_notas_al_pie=False&amp;hddResultadoExportar=1173581.2022-03-11.0.0%23" TargetMode="External"/><Relationship Id="rId23" Type="http://schemas.openxmlformats.org/officeDocument/2006/relationships/hyperlink" Target="https://minrel.gob.cl/noticias-anteriores/carolina-valdivia-asume-como-ministra-de-rr-ee-subrogante" TargetMode="External"/><Relationship Id="rId119" Type="http://schemas.openxmlformats.org/officeDocument/2006/relationships/hyperlink" Target="https://www.bcn.cl/leychile/navegar?i=1173734" TargetMode="External"/><Relationship Id="rId44" Type="http://schemas.openxmlformats.org/officeDocument/2006/relationships/hyperlink" Target="https://www.desarrollosocialyfamilia.gob.cl/autoridades" TargetMode="External"/><Relationship Id="rId65" Type="http://schemas.openxmlformats.org/officeDocument/2006/relationships/hyperlink" Target="https://energia.gob.cl/minisitio/autoridades" TargetMode="External"/><Relationship Id="rId86" Type="http://schemas.openxmlformats.org/officeDocument/2006/relationships/hyperlink" Target="https://www.pauta.cl/actualidad/2022/02/01/el-gabinete-ministerial-y-de-subsecretarios-de-boric.html" TargetMode="External"/><Relationship Id="rId130" Type="http://schemas.openxmlformats.org/officeDocument/2006/relationships/hyperlink" Target="https://previsionsocial.gob.cl/claudio-reyes-barrientos-asumio-como-nuevo-subsecretario-de-prevision-social/" TargetMode="External"/><Relationship Id="rId151" Type="http://schemas.openxmlformats.org/officeDocument/2006/relationships/hyperlink" Target="https://www.leychile.cl/navegar?idNorma=1176315" TargetMode="External"/><Relationship Id="rId172" Type="http://schemas.openxmlformats.org/officeDocument/2006/relationships/hyperlink" Target="https://www.diariooficial.interior.gob.cl/publicaciones/2022/03/11/43200/01/2097678.pdf" TargetMode="External"/><Relationship Id="rId13" Type="http://schemas.openxmlformats.org/officeDocument/2006/relationships/hyperlink" Target="https://www.bcn.cl/historiapolitica/proceso_constitucional/comision_experta/ficha/Katherine_Martorell_Awad" TargetMode="External"/><Relationship Id="rId18" Type="http://schemas.openxmlformats.org/officeDocument/2006/relationships/hyperlink" Target="https://www.minrel.gob.cl/minrel/ministerio/subsecretaria-de-relaciones-economicas-internacionales" TargetMode="External"/><Relationship Id="rId39" Type="http://schemas.openxmlformats.org/officeDocument/2006/relationships/hyperlink" Target="https://msgg.gob.cl/wp/subsecretaria-nicole-cardoch/" TargetMode="External"/><Relationship Id="rId109" Type="http://schemas.openxmlformats.org/officeDocument/2006/relationships/hyperlink" Target="https://www.pauta.cl/actualidad/2022/02/01/el-gabinete-ministerial-y-de-subsecretarios-de-boric.html" TargetMode="External"/><Relationship Id="rId34" Type="http://schemas.openxmlformats.org/officeDocument/2006/relationships/hyperlink" Target="https://mobile.twitter.com/subse_ffaa/status/1454129105935364098" TargetMode="External"/><Relationship Id="rId50" Type="http://schemas.openxmlformats.org/officeDocument/2006/relationships/hyperlink" Target="https://www.minjusticia.gob.cl/subsecretaria-de-derechos-humanos-2/" TargetMode="External"/><Relationship Id="rId55" Type="http://schemas.openxmlformats.org/officeDocument/2006/relationships/hyperlink" Target="https://www.mop.gob.cl/directorio-autoridades/" TargetMode="External"/><Relationship Id="rId76" Type="http://schemas.openxmlformats.org/officeDocument/2006/relationships/hyperlink" Target="https://www.df.cl/economia-y-politica/politica/las-redes-de-juan-jose-ossa-el-subsecretario-que-llego-a-la-segpres" TargetMode="External"/><Relationship Id="rId97" Type="http://schemas.openxmlformats.org/officeDocument/2006/relationships/hyperlink" Target="https://www.pauta.cl/actualidad/2022/02/01/el-gabinete-ministerial-y-de-subsecretarios-de-boric.html" TargetMode="External"/><Relationship Id="rId104" Type="http://schemas.openxmlformats.org/officeDocument/2006/relationships/hyperlink" Target="https://www.gob.cl/noticias/cambio-gabinete-presidente-gabriel-boric-nuevos-ministros-2023/" TargetMode="External"/><Relationship Id="rId120" Type="http://schemas.openxmlformats.org/officeDocument/2006/relationships/hyperlink" Target="https://www.pauta.cl/actualidad/2022/02/01/el-gabinete-ministerial-y-de-subsecretarios-de-boric.html" TargetMode="External"/><Relationship Id="rId125" Type="http://schemas.openxmlformats.org/officeDocument/2006/relationships/hyperlink" Target="https://www.bcn.cl/leychile/navegar?i=1177145" TargetMode="External"/><Relationship Id="rId141" Type="http://schemas.openxmlformats.org/officeDocument/2006/relationships/hyperlink" Target="https://www.bcn.cl/historiapolitica/convencionales_constituyentes/ficha/Arturo_Z%C3%BA%C3%B1iga_Jory" TargetMode="External"/><Relationship Id="rId146" Type="http://schemas.openxmlformats.org/officeDocument/2006/relationships/hyperlink" Target="https://www.leychile.cl/navegar?idNorma=1174231" TargetMode="External"/><Relationship Id="rId167" Type="http://schemas.openxmlformats.org/officeDocument/2006/relationships/hyperlink" Target="https://prensa.presidencia.cl/discurso.aspx?id=182262" TargetMode="External"/><Relationship Id="rId188" Type="http://schemas.openxmlformats.org/officeDocument/2006/relationships/hyperlink" Target="https://www.pauta.cl/actualidad/2022/02/01/el-gabinete-ministerial-y-de-subsecretarios-de-boric.html" TargetMode="External"/><Relationship Id="rId7" Type="http://schemas.openxmlformats.org/officeDocument/2006/relationships/hyperlink" Target="https://nuevo.leychile.cl/servicios/Consulta/Exportar?radioExportar=Normas&amp;exportar_formato=pdf&amp;nombrearchivo=Decreto-50_11-MAR-2022&amp;exportar_con_notas_bcn=False&amp;exportar_con_notas_originales=False&amp;exportar_con_notas_al_pie=False&amp;hddResultadoExportar=1173581.2022-03-11.0.0%23" TargetMode="External"/><Relationship Id="rId71" Type="http://schemas.openxmlformats.org/officeDocument/2006/relationships/hyperlink" Target="https://minciencia.gob.cl/el-ministerio/autoridades/" TargetMode="External"/><Relationship Id="rId92" Type="http://schemas.openxmlformats.org/officeDocument/2006/relationships/hyperlink" Target="https://www.subpesca.cl/portal/617/w3-article-104839.html" TargetMode="External"/><Relationship Id="rId162" Type="http://schemas.openxmlformats.org/officeDocument/2006/relationships/hyperlink" Target="https://www.gob.cl/noticias/cambio-gabinete-presidente-gabriel-boric-nuevos-ministros-2023/" TargetMode="External"/><Relationship Id="rId183" Type="http://schemas.openxmlformats.org/officeDocument/2006/relationships/hyperlink" Target="https://www.patrimoniocultural.gob.cl/noticias/carolina-perez-dattari-asume-como-subsecretaria-de-patrimonio-cultural" TargetMode="External"/><Relationship Id="rId2" Type="http://schemas.openxmlformats.org/officeDocument/2006/relationships/hyperlink" Target="https://www.gob.cl/noticias/cambio-de-gabinete-presidente-anuncia-modificaciones-en-equipo-ministerial-y-de-subsecretarios/" TargetMode="External"/><Relationship Id="rId29" Type="http://schemas.openxmlformats.org/officeDocument/2006/relationships/hyperlink" Target="https://anepe.cl/subsecretario-de-defensa-presento-la-politica-de-defensa-nacional-de-chile-2020-en-la-anepe/" TargetMode="External"/><Relationship Id="rId24" Type="http://schemas.openxmlformats.org/officeDocument/2006/relationships/hyperlink" Target="https://www.subrei.gob.cl/sala-de-prensa/noticias/detalle-noticias/2021/01/13/subsecretario-rodrigo-y%C3%A1%C3%B1ez-junto-a-subsecretaria-de-salud-paula-daza-reciben-m%C3%A1s-de-88-mil-vacunas-contra-el-covid-19" TargetMode="External"/><Relationship Id="rId40" Type="http://schemas.openxmlformats.org/officeDocument/2006/relationships/hyperlink" Target="https://www.economia.gob.cl/ministerio-de-economia-fomento-y-turismo/autoridades" TargetMode="External"/><Relationship Id="rId45" Type="http://schemas.openxmlformats.org/officeDocument/2006/relationships/hyperlink" Target="https://www.desarrollosocialyfamilia.gob.cl/autoridades" TargetMode="External"/><Relationship Id="rId66" Type="http://schemas.openxmlformats.org/officeDocument/2006/relationships/hyperlink" Target="https://mma.gob.cl/autoridades/" TargetMode="External"/><Relationship Id="rId87" Type="http://schemas.openxmlformats.org/officeDocument/2006/relationships/hyperlink" Target="https://www.pauta.cl/actualidad/2022/02/01/el-gabinete-ministerial-y-de-subsecretarios-de-boric.html" TargetMode="External"/><Relationship Id="rId110" Type="http://schemas.openxmlformats.org/officeDocument/2006/relationships/hyperlink" Target="https://www.pauta.cl/actualidad/2022/02/01/el-gabinete-ministerial-y-de-subsecretarios-de-boric.html" TargetMode="External"/><Relationship Id="rId115" Type="http://schemas.openxmlformats.org/officeDocument/2006/relationships/hyperlink" Target="https://www.leychile.cl/navegar?idNorma=1173733" TargetMode="External"/><Relationship Id="rId131" Type="http://schemas.openxmlformats.org/officeDocument/2006/relationships/hyperlink" Target="https://www.pauta.cl/actualidad/2022/02/01/el-gabinete-ministerial-y-de-subsecretarios-de-boric.html" TargetMode="External"/><Relationship Id="rId136" Type="http://schemas.openxmlformats.org/officeDocument/2006/relationships/hyperlink" Target="https://www.latercera.com/politica/noticia/subsecretaria-paula-daza-presento-su-renuncia-al-presidente-sebastian-pinera-para-unirse-al-comando-de-kast/KZ65A6ZSF5HMBOPNCZC7UFO6OI/" TargetMode="External"/><Relationship Id="rId157" Type="http://schemas.openxmlformats.org/officeDocument/2006/relationships/hyperlink" Target="https://www.bcn.cl/leychile/navegar?i=1174416" TargetMode="External"/><Relationship Id="rId178" Type="http://schemas.openxmlformats.org/officeDocument/2006/relationships/hyperlink" Target="https://www.bcn.cl/leychile/navegar?i=1177435" TargetMode="External"/><Relationship Id="rId61" Type="http://schemas.openxmlformats.org/officeDocument/2006/relationships/hyperlink" Target="https://www.minmineria.cl/?sobre-mineria=autoridades-2" TargetMode="External"/><Relationship Id="rId82" Type="http://schemas.openxmlformats.org/officeDocument/2006/relationships/hyperlink" Target="https://www.pauta.cl/actualidad/2022/02/01/el-gabinete-ministerial-y-de-subsecretarios-de-boric.html" TargetMode="External"/><Relationship Id="rId152" Type="http://schemas.openxmlformats.org/officeDocument/2006/relationships/hyperlink" Target="https://www.leychile.cl/navegar?idNorma=1176315" TargetMode="External"/><Relationship Id="rId173" Type="http://schemas.openxmlformats.org/officeDocument/2006/relationships/hyperlink" Target="https://www.pauta.cl/actualidad/2022/02/01/el-gabinete-ministerial-y-de-subsecretarios-de-boric.html" TargetMode="External"/><Relationship Id="rId19" Type="http://schemas.openxmlformats.org/officeDocument/2006/relationships/hyperlink" Target="https://www.gob.cl/noticias/cambio-gabinete-presidente-gabriel-boric-nuevos-ministros-2023/" TargetMode="External"/><Relationship Id="rId14" Type="http://schemas.openxmlformats.org/officeDocument/2006/relationships/hyperlink" Target="https://www.bcn.cl/historiapolitica/proceso_constitucional/comision_experta/ficha/Katherine_Martorell_Awad" TargetMode="External"/><Relationship Id="rId30" Type="http://schemas.openxmlformats.org/officeDocument/2006/relationships/hyperlink" Target="https://anepe.cl/subsecretario-de-defensa-presento-la-politica-de-defensa-nacional-de-chile-2020-en-la-anepe/" TargetMode="External"/><Relationship Id="rId35" Type="http://schemas.openxmlformats.org/officeDocument/2006/relationships/hyperlink" Target="https://www.pauta.cl/actualidad/2022/02/01/el-gabinete-ministerial-y-de-subsecretarios-de-boric.html" TargetMode="External"/><Relationship Id="rId56" Type="http://schemas.openxmlformats.org/officeDocument/2006/relationships/hyperlink" Target="https://www.minsal.cl/subsecretaria-de-salud-publica/" TargetMode="External"/><Relationship Id="rId77" Type="http://schemas.openxmlformats.org/officeDocument/2006/relationships/hyperlink" Target="https://www.bcn.cl/historiapolitica/proceso_constitucional/comision_experta/ficha/M%C3%A1ximo_Pavez_Cantillano" TargetMode="External"/><Relationship Id="rId100" Type="http://schemas.openxmlformats.org/officeDocument/2006/relationships/hyperlink" Target="https://www.bcn.cl/leychile/Navegar?idNorma=1198340" TargetMode="External"/><Relationship Id="rId105" Type="http://schemas.openxmlformats.org/officeDocument/2006/relationships/hyperlink" Target="https://www.pauta.cl/actualidad/2022/02/01/el-gabinete-ministerial-y-de-subsecretarios-de-boric.html" TargetMode="External"/><Relationship Id="rId126" Type="http://schemas.openxmlformats.org/officeDocument/2006/relationships/hyperlink" Target="https://nuevo.leychile.cl/servicios/Consulta/Exportar?radioExportar=Normas&amp;exportar_formato=pdf&amp;nombrearchivo=Decreto-11_18-MAR-2022&amp;exportar_con_notas_bcn=True&amp;exportar_con_notas_originales=True&amp;exportar_con_notas_al_pie=True&amp;hddResultadoExportar=1173877.2022-03-18.0.0%23" TargetMode="External"/><Relationship Id="rId147" Type="http://schemas.openxmlformats.org/officeDocument/2006/relationships/hyperlink" Target="https://www.pauta.cl/actualidad/2022/02/01/el-gabinete-ministerial-y-de-subsecretarios-de-boric.html" TargetMode="External"/><Relationship Id="rId168" Type="http://schemas.openxmlformats.org/officeDocument/2006/relationships/hyperlink" Target="https://prensa.presidencia.cl/discurso.aspx?id=182262" TargetMode="External"/><Relationship Id="rId8" Type="http://schemas.openxmlformats.org/officeDocument/2006/relationships/hyperlink" Target="https://www.interior.gob.cl/autoridades/" TargetMode="External"/><Relationship Id="rId51" Type="http://schemas.openxmlformats.org/officeDocument/2006/relationships/hyperlink" Target="https://www.mintrab.gob.cl/subsecretaria-del-trabajo/" TargetMode="External"/><Relationship Id="rId72" Type="http://schemas.openxmlformats.org/officeDocument/2006/relationships/hyperlink" Target="https://www.hacienda.cl/noticias-y-eventos/noticias/subsecretaria-francisco-moreno-presenta-su-renuncia-voluntaria-al-ministerio-de" TargetMode="External"/><Relationship Id="rId93" Type="http://schemas.openxmlformats.org/officeDocument/2006/relationships/hyperlink" Target="https://www.subpesca.cl/portal/617/w3-article-104839.html" TargetMode="External"/><Relationship Id="rId98" Type="http://schemas.openxmlformats.org/officeDocument/2006/relationships/hyperlink" Target="https://www.pauta.cl/actualidad/2022/02/01/el-gabinete-ministerial-y-de-subsecretarios-de-boric.html" TargetMode="External"/><Relationship Id="rId121" Type="http://schemas.openxmlformats.org/officeDocument/2006/relationships/hyperlink" Target="https://www.pauta.cl/actualidad/2022/02/01/el-gabinete-ministerial-y-de-subsecretarios-de-boric.html" TargetMode="External"/><Relationship Id="rId142" Type="http://schemas.openxmlformats.org/officeDocument/2006/relationships/hyperlink" Target="https://www.bcn.cl/leychile/navegar?i=1177927" TargetMode="External"/><Relationship Id="rId163" Type="http://schemas.openxmlformats.org/officeDocument/2006/relationships/hyperlink" Target="https://www.energia.gob.cl/noticias/nacional/presidente-pinera-designa-francisco-javier-lopez-diaz-como-nuevo-subsecretario-de-energia?page=24" TargetMode="External"/><Relationship Id="rId184" Type="http://schemas.openxmlformats.org/officeDocument/2006/relationships/hyperlink" Target="http://www.diariooficial.interior.gob.cl/publicaciones/2022/06/14/43278/01/2142831.pdf" TargetMode="External"/><Relationship Id="rId189" Type="http://schemas.openxmlformats.org/officeDocument/2006/relationships/hyperlink" Target="https://www.pauta.cl/actualidad/2022/02/01/el-gabinete-ministerial-y-de-subsecretarios-de-boric.html" TargetMode="External"/><Relationship Id="rId3" Type="http://schemas.openxmlformats.org/officeDocument/2006/relationships/hyperlink" Target="https://www.df.cl/economia-y-politica/pais/cambio-de-gabinete-de-boric" TargetMode="External"/><Relationship Id="rId25" Type="http://schemas.openxmlformats.org/officeDocument/2006/relationships/hyperlink" Target="https://www2.deloitte.com/cl/es/pages/about-deloitte/comunicados/nuevo-socio-se-reincorpora-a-deloitte-chile.html" TargetMode="External"/><Relationship Id="rId46" Type="http://schemas.openxmlformats.org/officeDocument/2006/relationships/hyperlink" Target="https://www.mineduc.cl/ministerio/subsecretaria-educacion-parvularia/" TargetMode="External"/><Relationship Id="rId67" Type="http://schemas.openxmlformats.org/officeDocument/2006/relationships/hyperlink" Target="https://www.mindep.cl/secciones/126" TargetMode="External"/><Relationship Id="rId116" Type="http://schemas.openxmlformats.org/officeDocument/2006/relationships/hyperlink" Target="https://www.bcn.cl/leychile/Navegar?idNorma=1179526;;;" TargetMode="External"/><Relationship Id="rId137" Type="http://schemas.openxmlformats.org/officeDocument/2006/relationships/hyperlink" Target="https://www.latercera.com/politica/noticia/subsecretaria-paula-daza-presento-su-renuncia-al-presidente-sebastian-pinera-para-unirse-al-comando-de-kast/KZ65A6ZSF5HMBOPNCZC7UFO6OI/" TargetMode="External"/><Relationship Id="rId158" Type="http://schemas.openxmlformats.org/officeDocument/2006/relationships/hyperlink" Target="https://www.pauta.cl/actualidad/2022/02/01/el-gabinete-ministerial-y-de-subsecretarios-de-boric.html" TargetMode="External"/><Relationship Id="rId20" Type="http://schemas.openxmlformats.org/officeDocument/2006/relationships/hyperlink" Target="https://www.gob.cl/noticias/cambio-gabinete-presidente-gabriel-boric-nuevos-ministros-2023/" TargetMode="External"/><Relationship Id="rId41" Type="http://schemas.openxmlformats.org/officeDocument/2006/relationships/hyperlink" Target="https://www.economia.gob.cl/ministerio-de-economia-fomento-y-turismo/autoridades" TargetMode="External"/><Relationship Id="rId62" Type="http://schemas.openxmlformats.org/officeDocument/2006/relationships/hyperlink" Target="https://www.mtt.gob.cl/autoridades" TargetMode="External"/><Relationship Id="rId83" Type="http://schemas.openxmlformats.org/officeDocument/2006/relationships/hyperlink" Target="https://www.gob.cl/noticias/cambio-gabinete-presidente-gabriel-boric-nuevos-ministros-2023/" TargetMode="External"/><Relationship Id="rId88" Type="http://schemas.openxmlformats.org/officeDocument/2006/relationships/hyperlink" Target="https://www.pauta.cl/actualidad/2022/02/01/el-gabinete-ministerial-y-de-subsecretarios-de-boric.html" TargetMode="External"/><Relationship Id="rId111" Type="http://schemas.openxmlformats.org/officeDocument/2006/relationships/hyperlink" Target="https://www.pauta.cl/actualidad/2022/02/01/el-gabinete-ministerial-y-de-subsecretarios-de-boric.html" TargetMode="External"/><Relationship Id="rId132" Type="http://schemas.openxmlformats.org/officeDocument/2006/relationships/hyperlink" Target="https://www.isl.gob.cl/2019/11/19/presidente-pinera-designa-a-pedro-pizarro-como-nuevo-subsecretario-de-prevision-social/" TargetMode="External"/><Relationship Id="rId153" Type="http://schemas.openxmlformats.org/officeDocument/2006/relationships/hyperlink" Target="https://www.pauta.cl/actualidad/2022/02/01/el-gabinete-ministerial-y-de-subsecretarios-de-boric.html" TargetMode="External"/><Relationship Id="rId174" Type="http://schemas.openxmlformats.org/officeDocument/2006/relationships/hyperlink" Target="https://www.pauta.cl/actualidad/2022/02/01/el-gabinete-ministerial-y-de-subsecretarios-de-boric.html" TargetMode="External"/><Relationship Id="rId179" Type="http://schemas.openxmlformats.org/officeDocument/2006/relationships/hyperlink" Target="https://www.bcn.cl/leychile/navegar?i=1177435" TargetMode="External"/><Relationship Id="rId15" Type="http://schemas.openxmlformats.org/officeDocument/2006/relationships/hyperlink" Target="https://www.interior.gob.cl/autoridades/subsecretaria-de-prevencion-del-delito/" TargetMode="External"/><Relationship Id="rId36" Type="http://schemas.openxmlformats.org/officeDocument/2006/relationships/hyperlink" Target="https://www.pauta.cl/actualidad/2022/02/01/el-gabinete-ministerial-y-de-subsecretarios-de-boric.html" TargetMode="External"/><Relationship Id="rId57" Type="http://schemas.openxmlformats.org/officeDocument/2006/relationships/hyperlink" Target="https://www.minsal.cl/presidente-de-la-republica-nombra-al-dr-osvaldo-salgado-como-el-nuevo-subsecretario-de-redes-asistenciales/" TargetMode="External"/><Relationship Id="rId106" Type="http://schemas.openxmlformats.org/officeDocument/2006/relationships/hyperlink" Target="https://prensa.presidencia.cl/comunicado.aspx?id=170621" TargetMode="External"/><Relationship Id="rId127" Type="http://schemas.openxmlformats.org/officeDocument/2006/relationships/hyperlink" Target="https://nuevo.leychile.cl/servicios/Consulta/Exportar?radioExportar=Normas&amp;exportar_formato=pdf&amp;nombrearchivo=Decreto-11_18-MAR-2022&amp;exportar_con_notas_bcn=True&amp;exportar_con_notas_originales=True&amp;exportar_con_notas_al_pie=True&amp;hddResultadoExportar=1173877.2022-03-18.0.0%23" TargetMode="External"/><Relationship Id="rId10" Type="http://schemas.openxmlformats.org/officeDocument/2006/relationships/hyperlink" Target="https://www.interior.gob.cl/autoridades/" TargetMode="External"/><Relationship Id="rId31" Type="http://schemas.openxmlformats.org/officeDocument/2006/relationships/hyperlink" Target="https://www.pauta.cl/actualidad/2022/02/01/el-gabinete-ministerial-y-de-subsecretarios-de-boric.html" TargetMode="External"/><Relationship Id="rId52" Type="http://schemas.openxmlformats.org/officeDocument/2006/relationships/hyperlink" Target="https://www.mintrab.gob.cl/subsecretaria-de-prevision-social/" TargetMode="External"/><Relationship Id="rId73" Type="http://schemas.openxmlformats.org/officeDocument/2006/relationships/hyperlink" Target="https://www.df.cl/economia-y-politica/macro/alejandro-weber-subsecretario-de-hacienda-para-seguir-creciendo-hay" TargetMode="External"/><Relationship Id="rId78" Type="http://schemas.openxmlformats.org/officeDocument/2006/relationships/hyperlink" Target="https://www.pauta.cl/actualidad/2022/02/01/el-gabinete-ministerial-y-de-subsecretarios-de-boric.html" TargetMode="External"/><Relationship Id="rId94" Type="http://schemas.openxmlformats.org/officeDocument/2006/relationships/hyperlink" Target="https://www.pauta.cl/actualidad/2022/02/01/el-gabinete-ministerial-y-de-subsecretarios-de-boric.html" TargetMode="External"/><Relationship Id="rId99" Type="http://schemas.openxmlformats.org/officeDocument/2006/relationships/hyperlink" Target="https://www.pauta.cl/actualidad/2022/02/01/el-gabinete-ministerial-y-de-subsecretarios-de-boric.html" TargetMode="External"/><Relationship Id="rId101" Type="http://schemas.openxmlformats.org/officeDocument/2006/relationships/hyperlink" Target="https://www.biobiochile.cl/noticias/nacional/chile/2021/05/04/temblor-en-la-moneda-renuncia-subsecretario-de-servicios-sociales-yerno-de-cristian-larroulet.shtml" TargetMode="External"/><Relationship Id="rId122" Type="http://schemas.openxmlformats.org/officeDocument/2006/relationships/hyperlink" Target="https://www.gob.cl/noticias/cambio-gabinete-presidente-gabriel-boric-nuevos-ministros-2023/" TargetMode="External"/><Relationship Id="rId143" Type="http://schemas.openxmlformats.org/officeDocument/2006/relationships/hyperlink" Target="https://www.bcn.cl/leychile/navegar?i=1177927" TargetMode="External"/><Relationship Id="rId148" Type="http://schemas.openxmlformats.org/officeDocument/2006/relationships/hyperlink" Target="https://www.gob.cl/noticias/cambio-gabinete-presidente-gabriel-boric-nuevos-ministros-2023/" TargetMode="External"/><Relationship Id="rId164" Type="http://schemas.openxmlformats.org/officeDocument/2006/relationships/hyperlink" Target="https://www.bcn.cl/leychile/Navegar?idNorma=1175380&amp;idParte=0" TargetMode="External"/><Relationship Id="rId169" Type="http://schemas.openxmlformats.org/officeDocument/2006/relationships/hyperlink" Target="https://mma.gob.cl/autoridades/" TargetMode="External"/><Relationship Id="rId185" Type="http://schemas.openxmlformats.org/officeDocument/2006/relationships/hyperlink" Target="http://www.diariooficial.interior.gob.cl/publicaciones/2022/06/14/43278/01/2142831.pdf" TargetMode="External"/><Relationship Id="rId4" Type="http://schemas.openxmlformats.org/officeDocument/2006/relationships/hyperlink" Target="https://radio.uchile.cl/2020/11/03/presidente-pinera-designa-a-juan-francisco-galli-como-ministro-del-interior-interino/" TargetMode="External"/><Relationship Id="rId9" Type="http://schemas.openxmlformats.org/officeDocument/2006/relationships/hyperlink" Target="https://www.interior.gob.cl/autoridades/" TargetMode="External"/><Relationship Id="rId180" Type="http://schemas.openxmlformats.org/officeDocument/2006/relationships/hyperlink" Target="https://www.pauta.cl/actualidad/2022/02/01/el-gabinete-ministerial-y-de-subsecretarios-de-boric.html" TargetMode="External"/><Relationship Id="rId26" Type="http://schemas.openxmlformats.org/officeDocument/2006/relationships/hyperlink" Target="https://minrel.gob.cl/noticias-anteriores/carolina-valdivia-asume-como-ministra-de-rr-ee-subrogante" TargetMode="External"/><Relationship Id="rId47" Type="http://schemas.openxmlformats.org/officeDocument/2006/relationships/hyperlink" Target="https://www.mineduc.cl/ministerio/subsecretaria-de-educacion/" TargetMode="External"/><Relationship Id="rId68" Type="http://schemas.openxmlformats.org/officeDocument/2006/relationships/hyperlink" Target="https://minmujeryeg.gob.cl/?page_id=643" TargetMode="External"/><Relationship Id="rId89" Type="http://schemas.openxmlformats.org/officeDocument/2006/relationships/hyperlink" Target="https://prensa.presidencia.cl/comunicado.aspx?id=152467" TargetMode="External"/><Relationship Id="rId112" Type="http://schemas.openxmlformats.org/officeDocument/2006/relationships/hyperlink" Target="https://www.gob.cl/noticias/cambio-gabinete-presidente-gabriel-boric-nuevos-ministros-2023/" TargetMode="External"/><Relationship Id="rId133" Type="http://schemas.openxmlformats.org/officeDocument/2006/relationships/hyperlink" Target="https://www.bcn.cl/leychile/Navegar?idNorma=1175527&amp;idVersion=2022-05-03" TargetMode="External"/><Relationship Id="rId154" Type="http://schemas.openxmlformats.org/officeDocument/2006/relationships/hyperlink" Target="https://www.pauta.cl/actualidad/2022/02/01/el-gabinete-ministerial-y-de-subsecretarios-de-boric.html" TargetMode="External"/><Relationship Id="rId175" Type="http://schemas.openxmlformats.org/officeDocument/2006/relationships/hyperlink" Target="https://www.bcn.cl/leychile/navegar?i=1156913" TargetMode="External"/><Relationship Id="rId16" Type="http://schemas.openxmlformats.org/officeDocument/2006/relationships/hyperlink" Target="https://www.interior.gob.cl/autoridades/subsecretaria-de-prevencion-del-delito/" TargetMode="External"/><Relationship Id="rId37" Type="http://schemas.openxmlformats.org/officeDocument/2006/relationships/hyperlink" Target="https://www.hacienda.cl/ministerio/autoridades-y-organigrama" TargetMode="External"/><Relationship Id="rId58" Type="http://schemas.openxmlformats.org/officeDocument/2006/relationships/hyperlink" Target="https://www.minsal.cl/presidente-de-la-republica-nombra-al-dr-osvaldo-salgado-como-el-nuevo-subsecretario-de-redes-asistenciales/" TargetMode="External"/><Relationship Id="rId79" Type="http://schemas.openxmlformats.org/officeDocument/2006/relationships/hyperlink" Target="https://www.pauta.cl/actualidad/2022/02/01/el-gabinete-ministerial-y-de-subsecretarios-de-boric.html" TargetMode="External"/><Relationship Id="rId102" Type="http://schemas.openxmlformats.org/officeDocument/2006/relationships/hyperlink" Target="https://prensa.presidencia.cl/comunicado.aspx?id=174568" TargetMode="External"/><Relationship Id="rId123" Type="http://schemas.openxmlformats.org/officeDocument/2006/relationships/hyperlink" Target="https://www.pauta.cl/actualidad/2022/02/01/el-gabinete-ministerial-y-de-subsecretarios-de-boric.html" TargetMode="External"/><Relationship Id="rId144" Type="http://schemas.openxmlformats.org/officeDocument/2006/relationships/hyperlink" Target="https://www.pauta.cl/actualidad/2022/02/01/el-gabinete-ministerial-y-de-subsecretarios-de-boric.html" TargetMode="External"/><Relationship Id="rId90" Type="http://schemas.openxmlformats.org/officeDocument/2006/relationships/hyperlink" Target="https://tradenews.chile.travel/el-subsecretario-de-turismo-de-chile-visita-espana-por-primera-vez-tras-la-pandemia/" TargetMode="External"/><Relationship Id="rId165" Type="http://schemas.openxmlformats.org/officeDocument/2006/relationships/hyperlink" Target="https://www.pauta.cl/actualidad/2022/02/01/el-gabinete-ministerial-y-de-subsecretarios-de-boric.html" TargetMode="External"/><Relationship Id="rId186" Type="http://schemas.openxmlformats.org/officeDocument/2006/relationships/hyperlink" Target="https://www.diariooficial.interior.gob.cl/publicaciones/2022/03/28/43214/01/2104002.pdf" TargetMode="External"/><Relationship Id="rId27" Type="http://schemas.openxmlformats.org/officeDocument/2006/relationships/hyperlink" Target="https://www.defensa.cl/indexbdd0.html?page_id=1281" TargetMode="External"/><Relationship Id="rId48" Type="http://schemas.openxmlformats.org/officeDocument/2006/relationships/hyperlink" Target="https://www.mineduc.cl/ministerio/subsecretario-de-educacion-superior/" TargetMode="External"/><Relationship Id="rId69" Type="http://schemas.openxmlformats.org/officeDocument/2006/relationships/hyperlink" Target="https://www.cultura.gob.cl/organigrama/" TargetMode="External"/><Relationship Id="rId113" Type="http://schemas.openxmlformats.org/officeDocument/2006/relationships/hyperlink" Target="https://www.gob.cl/noticias/cambio-gabinete-presidente-gabriel-boric-nuevos-ministros-2023/" TargetMode="External"/><Relationship Id="rId134" Type="http://schemas.openxmlformats.org/officeDocument/2006/relationships/hyperlink" Target="https://www.mop.gob.cl/presidente-sebastian-pinera-nombra-como-nuevo-subsecretario-de-obras-publicas-a-cristobal-leturia/" TargetMode="External"/><Relationship Id="rId80" Type="http://schemas.openxmlformats.org/officeDocument/2006/relationships/hyperlink" Target="https://www.bcn.cl/leychile/Navegar?idNorma=1173729&amp;idVersion=2022-03-16" TargetMode="External"/><Relationship Id="rId155" Type="http://schemas.openxmlformats.org/officeDocument/2006/relationships/hyperlink" Target="https://www.gob.cl/noticias/cambio-gabinete-presidente-gabriel-boric-nuevos-ministros-2023/" TargetMode="External"/><Relationship Id="rId176" Type="http://schemas.openxmlformats.org/officeDocument/2006/relationships/hyperlink" Target="https://www.pauta.cl/actualidad/2022/02/01/el-gabinete-ministerial-y-de-subsecretarios-de-boric.html" TargetMode="External"/><Relationship Id="rId17" Type="http://schemas.openxmlformats.org/officeDocument/2006/relationships/hyperlink" Target="https://www.minrel.gob.cl/minrel/ministerio/subsecretaria" TargetMode="External"/><Relationship Id="rId38" Type="http://schemas.openxmlformats.org/officeDocument/2006/relationships/hyperlink" Target="https://www.minsegpres.gob.cl/autoridades" TargetMode="External"/><Relationship Id="rId59" Type="http://schemas.openxmlformats.org/officeDocument/2006/relationships/hyperlink" Target="https://www.minvu.gob.cl/sobre-minvu/curriculum-ministro-y-subsecretario/" TargetMode="External"/><Relationship Id="rId103" Type="http://schemas.openxmlformats.org/officeDocument/2006/relationships/hyperlink" Target="https://www.pauta.cl/actualidad/2022/02/01/el-gabinete-ministerial-y-de-subsecretarios-de-boric.html" TargetMode="External"/><Relationship Id="rId124" Type="http://schemas.openxmlformats.org/officeDocument/2006/relationships/hyperlink" Target="https://www.bcn.cl/leychile/navegar?i=1177145" TargetMode="External"/><Relationship Id="rId70" Type="http://schemas.openxmlformats.org/officeDocument/2006/relationships/hyperlink" Target="https://www.cultura.gob.cl/organigrama/" TargetMode="External"/><Relationship Id="rId91" Type="http://schemas.openxmlformats.org/officeDocument/2006/relationships/hyperlink" Target="https://www.gob.cl/noticias/cambio-gabinete-presidente-gabriel-boric-nuevos-ministros-2023/" TargetMode="External"/><Relationship Id="rId145" Type="http://schemas.openxmlformats.org/officeDocument/2006/relationships/hyperlink" Target="https://minagri.gob.cl/noticia/asume-nuevo-subsecretario-de-agricultura/" TargetMode="External"/><Relationship Id="rId166" Type="http://schemas.openxmlformats.org/officeDocument/2006/relationships/hyperlink" Target="https://www.gob.cl/noticias/cambio-gabinete-presidente-gabriel-boric-nuevos-ministros-2023/" TargetMode="External"/><Relationship Id="rId187" Type="http://schemas.openxmlformats.org/officeDocument/2006/relationships/hyperlink" Target="https://www.diariooficial.interior.gob.cl/publicaciones/2022/03/28/43214/01/2104002.pdf" TargetMode="External"/><Relationship Id="rId1" Type="http://schemas.openxmlformats.org/officeDocument/2006/relationships/hyperlink" Target="https://www.bbc.com/mundo/noticias-america-latina-60084131" TargetMode="External"/><Relationship Id="rId28" Type="http://schemas.openxmlformats.org/officeDocument/2006/relationships/hyperlink" Target="https://www.defensa.cl/indexbdd0.html?page_id=1281" TargetMode="External"/><Relationship Id="rId49" Type="http://schemas.openxmlformats.org/officeDocument/2006/relationships/hyperlink" Target="https://www.minjusticia.gob.cl/subsecretario-de-justicia/" TargetMode="External"/><Relationship Id="rId114" Type="http://schemas.openxmlformats.org/officeDocument/2006/relationships/hyperlink" Target="https://www.bcn.cl/leychile/navegar?idNorma=1145405&amp;idVersion=2020-05-16" TargetMode="External"/><Relationship Id="rId60" Type="http://schemas.openxmlformats.org/officeDocument/2006/relationships/hyperlink" Target="https://minagri.gob.cl/subsecretaria/" TargetMode="External"/><Relationship Id="rId81" Type="http://schemas.openxmlformats.org/officeDocument/2006/relationships/hyperlink" Target="https://www.bcn.cl/leychile/Navegar?idNorma=1173729&amp;idVersion=2022-03-16" TargetMode="External"/><Relationship Id="rId135" Type="http://schemas.openxmlformats.org/officeDocument/2006/relationships/hyperlink" Target="https://www.bcn.cl/leychile/navegar?i=1177811" TargetMode="External"/><Relationship Id="rId156" Type="http://schemas.openxmlformats.org/officeDocument/2006/relationships/hyperlink" Target="https://www.t13.cl/etiqueta/francisco-moreno-guzman" TargetMode="External"/><Relationship Id="rId177" Type="http://schemas.openxmlformats.org/officeDocument/2006/relationships/hyperlink" Target="https://www.pauta.cl/actualidad/2022/02/01/el-gabinete-ministerial-y-de-subsecretarios-de-boric.html" TargetMode="External"/></Relationships>
</file>

<file path=xl/worksheets/_rels/sheet5.xml.rels><?xml version="1.0" encoding="UTF-8" standalone="yes"?>
<Relationships xmlns="http://schemas.openxmlformats.org/package/2006/relationships"><Relationship Id="rId117" Type="http://schemas.openxmlformats.org/officeDocument/2006/relationships/hyperlink" Target="https://www.cancilleria.gov.co/ministerio/viceministro-relaciones-exteriores" TargetMode="External"/><Relationship Id="rId299" Type="http://schemas.openxmlformats.org/officeDocument/2006/relationships/hyperlink" Target="https://www.linkedin.com/in/sergio-cristancho-0863b346/?locale=es_ES" TargetMode="External"/><Relationship Id="rId21" Type="http://schemas.openxmlformats.org/officeDocument/2006/relationships/hyperlink" Target="https://www.larepublica.co/economia/gloria-ines-ramirez-rios-fue-nueva-designada-como-la-nueva-ministra-de-trabajo-3419182" TargetMode="External"/><Relationship Id="rId63" Type="http://schemas.openxmlformats.org/officeDocument/2006/relationships/hyperlink" Target="https://www.minjusticia.gov.co/Sala-de-prensa/Paginas/presidente-duque-designa-a-wilson-ruiz-orejuela-como-nuevo-ministro-de-justicia-y-del-derecho.aspx" TargetMode="External"/><Relationship Id="rId159" Type="http://schemas.openxmlformats.org/officeDocument/2006/relationships/hyperlink" Target="https://www.asocapitales.co/2021/03/decreto-263-del-11-de-marzo-de-2021/" TargetMode="External"/><Relationship Id="rId170" Type="http://schemas.openxmlformats.org/officeDocument/2006/relationships/hyperlink" Target="https://www.linkedin.com/in/juanalbertolondo%C3%B1o/details/experience/" TargetMode="External"/><Relationship Id="rId226" Type="http://schemas.openxmlformats.org/officeDocument/2006/relationships/hyperlink" Target="https://www.linkedin.com/in/ram%C3%B3n-e-villamizar-maldonado-372b02171/?originalSubdomain=co" TargetMode="External"/><Relationship Id="rId268" Type="http://schemas.openxmlformats.org/officeDocument/2006/relationships/hyperlink" Target="https://www.linkedin.com/in/olga-luc%C3%ADa-ram%C3%ADrez-duarte-23729b49/?originalSubdomain=co" TargetMode="External"/><Relationship Id="rId32" Type="http://schemas.openxmlformats.org/officeDocument/2006/relationships/hyperlink" Target="https://www.centrodemocratico.com/comunicados-de-prensa/el-presidente-electo-ivan-duque-designo-a-alberto-carrasquilla-como-ministro-de-hacienda_2423" TargetMode="External"/><Relationship Id="rId74" Type="http://schemas.openxmlformats.org/officeDocument/2006/relationships/hyperlink" Target="https://www.elheraldo.co/colombia/presidente-posesiona-angelica-mayolo-como-nueva-ministra-de-cultura-823014" TargetMode="External"/><Relationship Id="rId128" Type="http://schemas.openxmlformats.org/officeDocument/2006/relationships/hyperlink" Target="https://www.mintrabajo.gov.co/prensa/comunicados/2020/junio/la-abogada-tumaque%C3%B1a-ligia-stella-ch%C3%A1ves-ortiz-asume-como-nueva-viceministra-de-relaciones-laborales-e-inspecci%C3%B3n" TargetMode="External"/><Relationship Id="rId5" Type="http://schemas.openxmlformats.org/officeDocument/2006/relationships/hyperlink" Target="https://elpais.com/america-colombia/2023-07-26/gustavo-petro-rompe-la-paridad-de-su-gabinete-con-el-nuevo-ministro-de-minas.html" TargetMode="External"/><Relationship Id="rId181" Type="http://schemas.openxmlformats.org/officeDocument/2006/relationships/hyperlink" Target="https://www.lasillavacia.com/silla-nacional/mas-agro-godo-seguro/" TargetMode="External"/><Relationship Id="rId237" Type="http://schemas.openxmlformats.org/officeDocument/2006/relationships/hyperlink" Target="https://www.linkedin.com/in/laura-jimena-mojica-salazar-53172b126/?originalSubdomain=co" TargetMode="External"/><Relationship Id="rId279" Type="http://schemas.openxmlformats.org/officeDocument/2006/relationships/hyperlink" Target="https://linkedin.com/in/margarita-montilla-herrera/?originalSubdomain=co" TargetMode="External"/><Relationship Id="rId43" Type="http://schemas.openxmlformats.org/officeDocument/2006/relationships/hyperlink" Target="https://pe.fashionnetwork.com/news/Colombia-nombra-a-maria-ximena-lombana-como-la-nueva-ministra-de-industria-y-comercio,1303873.html" TargetMode="External"/><Relationship Id="rId139" Type="http://schemas.openxmlformats.org/officeDocument/2006/relationships/hyperlink" Target="https://www.mindefensa.gov.co/irj/portal/Mindefensa/contenido?NavigationTarget=navurl://eb1726c3098ed1240310da3cf64696be" TargetMode="External"/><Relationship Id="rId290" Type="http://schemas.openxmlformats.org/officeDocument/2006/relationships/hyperlink" Target="https://www.mintic.gov.co/portal/715/w3-article-276582.html" TargetMode="External"/><Relationship Id="rId304" Type="http://schemas.openxmlformats.org/officeDocument/2006/relationships/hyperlink" Target="https://www.linkedin.com/in/ana-mar%C3%ADa-aljure-reales-559a28252/?originalSubdomain=co" TargetMode="External"/><Relationship Id="rId85" Type="http://schemas.openxmlformats.org/officeDocument/2006/relationships/hyperlink" Target="https://www.mintic.gov.co/portal/inicio/Sala-de-prensa/Noticias/275527:Mauricio-Lizcano-se-posesiona-como-Ministro-TIC-con-el-objetivo-de-llevar-conectividad-a-los-mas-pobres" TargetMode="External"/><Relationship Id="rId150" Type="http://schemas.openxmlformats.org/officeDocument/2006/relationships/hyperlink" Target="https://supervigilancia.gov.co/loader.php?lServicio=Tools2&amp;lTipo=descargas&amp;lFuncion=descargar&amp;idFile=38326" TargetMode="External"/><Relationship Id="rId192" Type="http://schemas.openxmlformats.org/officeDocument/2006/relationships/hyperlink" Target="https://www.linkedin.com/in/saul-pineda-hoyos-b6583236/?originalSubdomain=co" TargetMode="External"/><Relationship Id="rId206" Type="http://schemas.openxmlformats.org/officeDocument/2006/relationships/hyperlink" Target="https://www.linkedin.com/in/jose-maximiliano-g%C3%B3mez-torres-37913478/?originalSubdomain=co" TargetMode="External"/><Relationship Id="rId248" Type="http://schemas.openxmlformats.org/officeDocument/2006/relationships/hyperlink" Target="https://www.minsalud.gov.co/ministerio/lists/directorio%20funcionarios%20principales/allitems.aspx" TargetMode="External"/><Relationship Id="rId12" Type="http://schemas.openxmlformats.org/officeDocument/2006/relationships/hyperlink" Target="https://www.larepublica.co/economia/daniel-palacios-reemplazara-a-alicia-arango-olmos-como-jefe-del-ministerio-de-interior-3104792" TargetMode="External"/><Relationship Id="rId108" Type="http://schemas.openxmlformats.org/officeDocument/2006/relationships/hyperlink" Target="https://www.lasillavacia.com/en-vivo/renuncio-gustavo-garcia-viceministro-del-interior/" TargetMode="External"/><Relationship Id="rId315" Type="http://schemas.openxmlformats.org/officeDocument/2006/relationships/hyperlink" Target="https://petro.presidencia.gov.co/prensa/Paginas/Se-posesiona-el-primer-viceministro-de-los-pueblos-etnicos-y-campesinos-de-240408.aspx" TargetMode="External"/><Relationship Id="rId54" Type="http://schemas.openxmlformats.org/officeDocument/2006/relationships/hyperlink" Target="https://www.elespectador.com/politica/ricardo-lozano-deja-el-ministerio-de-ambiente-y-en-su-reemplazo-llega-carlos-correa-article/" TargetMode="External"/><Relationship Id="rId96" Type="http://schemas.openxmlformats.org/officeDocument/2006/relationships/hyperlink" Target="https://www.eltiempo.com/vida/ciencia/ministerio-de-ciencia-quien-es-yesenia-oyala-la-nueva-ministra-762986" TargetMode="External"/><Relationship Id="rId161" Type="http://schemas.openxmlformats.org/officeDocument/2006/relationships/hyperlink" Target="https://www.linkedin.com/in/carlos-alberto-ruiz-5a475651/?originalSubdomain=co" TargetMode="External"/><Relationship Id="rId217" Type="http://schemas.openxmlformats.org/officeDocument/2006/relationships/hyperlink" Target="https://www.minambiente.gov.co/directorio-de-funcionarios/" TargetMode="External"/><Relationship Id="rId259" Type="http://schemas.openxmlformats.org/officeDocument/2006/relationships/hyperlink" Target="https://www.linkedin.com/in/adrianapadillaleal/?originalSubdomain=co" TargetMode="External"/><Relationship Id="rId23" Type="http://schemas.openxmlformats.org/officeDocument/2006/relationships/hyperlink" Target="https://www.trt.net.tr/espanol/espana-y-america-latina/2021/02/02/diego-molano-aponte-sera-el-nuevo-ministro-de-defensa-de-colombia-1576028" TargetMode="External"/><Relationship Id="rId119" Type="http://schemas.openxmlformats.org/officeDocument/2006/relationships/hyperlink" Target="https://www.cancilleria.gov.co/newsroom/news/embajador-carrera-diplomatica-nuevo-viceministro-asuntos-multilaterales-carlos-arturo" TargetMode="External"/><Relationship Id="rId270" Type="http://schemas.openxmlformats.org/officeDocument/2006/relationships/hyperlink" Target="https://mintransporte.gov.co/publicaciones/11093/el-ministro-de-transporte-guillermo-francisco-reyes-gonzalez-posesiono-a-maria-constanza-garcia-alicastro-como-viceministra-de-infraestructura/" TargetMode="External"/><Relationship Id="rId65" Type="http://schemas.openxmlformats.org/officeDocument/2006/relationships/hyperlink" Target="https://www.elespectador.com/judicial/quien-es-nestor-osuna-el-nuevo-ministro-de-justicia/" TargetMode="External"/><Relationship Id="rId130" Type="http://schemas.openxmlformats.org/officeDocument/2006/relationships/hyperlink" Target="https://www.mintrabajo.gov.co/prensa/comunicados/2021/septiembre/isis-andrea-munoz-espinosa-asumio-en-propiedad-como-viceministra-de-relaciones-laborales-e-inspeccion" TargetMode="External"/><Relationship Id="rId172" Type="http://schemas.openxmlformats.org/officeDocument/2006/relationships/hyperlink" Target="https://www.minhacienda.gov.co/webcenter/ShowProperty?nodeId=%2FConexionContent%2FWCC_CLUSTER-161522%2F%2FidcPrimaryFile&amp;revision=latestreleased" TargetMode="External"/><Relationship Id="rId193" Type="http://schemas.openxmlformats.org/officeDocument/2006/relationships/hyperlink" Target="https://www.linkedin.com/in/juli%C3%A1n-guerrero-orozco-28a88b133/?locale=es_ES" TargetMode="External"/><Relationship Id="rId207" Type="http://schemas.openxmlformats.org/officeDocument/2006/relationships/hyperlink" Target="https://www.linkedin.com/in/jose-maximiliano-g%C3%B3mez-torres-37913478/?originalSubdomain=co" TargetMode="External"/><Relationship Id="rId228" Type="http://schemas.openxmlformats.org/officeDocument/2006/relationships/hyperlink" Target="https://www.minenergia.gov.co/es/ministerio/estructura-organizacional/organigrama-interactivo/" TargetMode="External"/><Relationship Id="rId249" Type="http://schemas.openxmlformats.org/officeDocument/2006/relationships/hyperlink" Target="https://www.minsalud.gov.co/ministerio/lists/directorio%20funcionarios%20principales/allitems.aspx" TargetMode="External"/><Relationship Id="rId13" Type="http://schemas.openxmlformats.org/officeDocument/2006/relationships/hyperlink" Target="https://www.larepublica.co/economia/daniel-palacios-reemplazara-a-alicia-arango-olmos-como-jefe-del-ministerio-de-interior-3104792" TargetMode="External"/><Relationship Id="rId109" Type="http://schemas.openxmlformats.org/officeDocument/2006/relationships/hyperlink" Target="https://www.asocapitales.co/2021/01/decreto-095-del-27-de-enero-de-2021/" TargetMode="External"/><Relationship Id="rId260" Type="http://schemas.openxmlformats.org/officeDocument/2006/relationships/hyperlink" Target="https://www.linkedin.com/in/adrianapadillaleal/?originalSubdomain=co" TargetMode="External"/><Relationship Id="rId281" Type="http://schemas.openxmlformats.org/officeDocument/2006/relationships/hyperlink" Target="https://www.linkedin.com/in/ivan-antonio-mantilla-gaviria/?locale=ar_AE&amp;trk=public_post_feed-actor-name" TargetMode="External"/><Relationship Id="rId34" Type="http://schemas.openxmlformats.org/officeDocument/2006/relationships/hyperlink" Target="https://colombia.as.com/colombia/2021/05/04/actualidad/1620083680_403437.html" TargetMode="External"/><Relationship Id="rId55" Type="http://schemas.openxmlformats.org/officeDocument/2006/relationships/hyperlink" Target="https://www.elespectador.com/ambiente/quien-es-susana-muhamad-la-nueva-ministra-de-ambiente-de-petro-noticias-hoy/" TargetMode="External"/><Relationship Id="rId76" Type="http://schemas.openxmlformats.org/officeDocument/2006/relationships/hyperlink" Target="https://www.larepublica.co/economia/el-presidente-petro-nombro-a-juan-david-correa-como-el-nuevo-ministro-de-cultura-3670930" TargetMode="External"/><Relationship Id="rId97" Type="http://schemas.openxmlformats.org/officeDocument/2006/relationships/hyperlink" Target="https://www.swissinfo.ch/spa/francia-m&#225;rquez-se-posesiona-como-la-primera-ministra-de-la-igualdad-en-colombia/48633518" TargetMode="External"/><Relationship Id="rId120" Type="http://schemas.openxmlformats.org/officeDocument/2006/relationships/hyperlink" Target="https://www.cancilleria.gov.co/ministerio/viceministro-relaciones-exteriores" TargetMode="External"/><Relationship Id="rId141" Type="http://schemas.openxmlformats.org/officeDocument/2006/relationships/hyperlink" Target="https://www.mindefensa.gov.co/irj/portal/Mindefensa/contenido?NavigationTarget=navurl://eb1726c3098ed1240310da3cf64696be" TargetMode="External"/><Relationship Id="rId7" Type="http://schemas.openxmlformats.org/officeDocument/2006/relationships/hyperlink" Target="https://www.mintrabajo.gov.co/prensa/comunicados/2018/agosto/alicia-arango-se-juramento-como-ministra-del-trabajo-ante-presidente-duque" TargetMode="External"/><Relationship Id="rId162" Type="http://schemas.openxmlformats.org/officeDocument/2006/relationships/hyperlink" Target="https://www.linkedin.com/in/carlos-alberto-ruiz-5a475651/?originalSubdomain=co" TargetMode="External"/><Relationship Id="rId183" Type="http://schemas.openxmlformats.org/officeDocument/2006/relationships/hyperlink" Target="https://www.linkedin.com/in/omar-franco-torres-4784bb65/details/experience/" TargetMode="External"/><Relationship Id="rId218" Type="http://schemas.openxmlformats.org/officeDocument/2006/relationships/hyperlink" Target="https://www.minambiente.gov.co/directorio-de-funcionarios/" TargetMode="External"/><Relationship Id="rId239" Type="http://schemas.openxmlformats.org/officeDocument/2006/relationships/hyperlink" Target="https://www.funcionpublica.gov.co/web/sigep2/hdv/-/directorio/S1937868-0009-4/view" TargetMode="External"/><Relationship Id="rId250" Type="http://schemas.openxmlformats.org/officeDocument/2006/relationships/hyperlink" Target="https://www.colegiomedicodebogotadc.org/un-medico-y-un-odontologo-viceministros-en-salud-publica-y-proteccion-social/" TargetMode="External"/><Relationship Id="rId271" Type="http://schemas.openxmlformats.org/officeDocument/2006/relationships/hyperlink" Target="https://mintransporte.gov.co/publicaciones/37/organigrama/" TargetMode="External"/><Relationship Id="rId292" Type="http://schemas.openxmlformats.org/officeDocument/2006/relationships/hyperlink" Target="https://www.linkedin.com/in/lina-barrera-b97a4381/?originalSubdomain=co" TargetMode="External"/><Relationship Id="rId306" Type="http://schemas.openxmlformats.org/officeDocument/2006/relationships/hyperlink" Target="https://www.minigualdadyequidad.gov.co/portal/Secciones/Transparencia/Hojas-de-vida/" TargetMode="External"/><Relationship Id="rId24" Type="http://schemas.openxmlformats.org/officeDocument/2006/relationships/hyperlink" Target="https://www.trt.net.tr/espanol/espana-y-america-latina/2021/02/02/diego-molano-aponte-sera-el-nuevo-ministro-de-defensa-de-colombia-1576028" TargetMode="External"/><Relationship Id="rId45" Type="http://schemas.openxmlformats.org/officeDocument/2006/relationships/hyperlink" Target="https://cnnespanol.cnn.com/2022/08/09/german-umana-mendoza-ministro-comercio-industria-turismo-colombia-orix/" TargetMode="External"/><Relationship Id="rId66" Type="http://schemas.openxmlformats.org/officeDocument/2006/relationships/hyperlink" Target="https://www.elespectador.com/judicial/quien-es-nestor-osuna-el-nuevo-ministro-de-justicia/" TargetMode="External"/><Relationship Id="rId87" Type="http://schemas.openxmlformats.org/officeDocument/2006/relationships/hyperlink" Target="https://www.semana.com/nacion/articulo/ernesto-lucena-se-posesiona-como-ministro-del-deporte/632115/" TargetMode="External"/><Relationship Id="rId110" Type="http://schemas.openxmlformats.org/officeDocument/2006/relationships/hyperlink" Target="https://www.suin-juriscol.gov.co/imagenes/10/04/2024/1712760428244_Adjuntos.pdf" TargetMode="External"/><Relationship Id="rId131" Type="http://schemas.openxmlformats.org/officeDocument/2006/relationships/hyperlink" Target="https://www.mintrabajo.gov.co/prensa/comunicados/2022/septiembre/lider-sindical-y-abogado-de-los-trabajadores-es-el-nuevo-viceministro-de-relaciones-laborales-e-inspeccion" TargetMode="External"/><Relationship Id="rId152" Type="http://schemas.openxmlformats.org/officeDocument/2006/relationships/hyperlink" Target="https://www.mindefensa.gov.co/irj/go/km/docs/Mindefensa/Documentos/descargas/Sobre_el_Ministerio/Atencion/transparencia/EmpalmeMolano/EmpaleMindefensaCentralizado.pdf" TargetMode="External"/><Relationship Id="rId173" Type="http://schemas.openxmlformats.org/officeDocument/2006/relationships/hyperlink" Target="https://www.funcionpublica.gov.co/web/sigep2/hdv/-/directorio/S1937986-0004-4/view" TargetMode="External"/><Relationship Id="rId194" Type="http://schemas.openxmlformats.org/officeDocument/2006/relationships/hyperlink" Target="https://www.linkedin.com/in/juli%C3%A1n-guerrero-orozco-28a88b133/?locale=es_ES" TargetMode="External"/><Relationship Id="rId208" Type="http://schemas.openxmlformats.org/officeDocument/2006/relationships/hyperlink" Target="https://www.mineducacion.gov.co/portal/salaprensa/Comunicados/375292:Presidente-Ivan-Duque-posesiona-a-la-Viceministra-de-Educacion-Preescolar-Basica-y-Media" TargetMode="External"/><Relationship Id="rId229" Type="http://schemas.openxmlformats.org/officeDocument/2006/relationships/hyperlink" Target="https://www.minenergia.gov.co/es/ministerio/estructura-organizacional/organigrama-interactivo/" TargetMode="External"/><Relationship Id="rId240" Type="http://schemas.openxmlformats.org/officeDocument/2006/relationships/hyperlink" Target="https://www.wradio.com.co/noticias/actualidad/duque-nombra-a-francisco-jose-chaux-como-viceministro-de-promocion-de-la-justicia/20201019/nota/4078780.aspx" TargetMode="External"/><Relationship Id="rId261" Type="http://schemas.openxmlformats.org/officeDocument/2006/relationships/hyperlink" Target="https://web.facebook.com/watch/?v=272461367663188" TargetMode="External"/><Relationship Id="rId14" Type="http://schemas.openxmlformats.org/officeDocument/2006/relationships/hyperlink" Target="https://www.mininterior.gov.co/noticias/luis-fernando-velasco-nuevo-ministro-del-interior-2/" TargetMode="External"/><Relationship Id="rId35" Type="http://schemas.openxmlformats.org/officeDocument/2006/relationships/hyperlink" Target="https://cnnespanol.cnn.com/2023/04/27/ricardo-bonilla-petro-ministerio-hacienda-colombia-orix/" TargetMode="External"/><Relationship Id="rId56" Type="http://schemas.openxmlformats.org/officeDocument/2006/relationships/hyperlink" Target="https://www.elespectador.com/ambiente/quien-es-susana-muhamad-la-nueva-ministra-de-ambiente-de-petro-noticias-hoy/" TargetMode="External"/><Relationship Id="rId77" Type="http://schemas.openxmlformats.org/officeDocument/2006/relationships/hyperlink" Target="https://www.radionacional.co/cultura/angela-maria-orozco-fue-designada-como-ministra-de-transporte-del-gobierno-de-ivan-duque" TargetMode="External"/><Relationship Id="rId100" Type="http://schemas.openxmlformats.org/officeDocument/2006/relationships/hyperlink" Target="https://www.elpais.com.co/politica/como-llegan-las-fuerzas-s-al-tercer-ano-de-mandato-de-ivan-duque.html" TargetMode="External"/><Relationship Id="rId282" Type="http://schemas.openxmlformats.org/officeDocument/2006/relationships/hyperlink" Target="https://www.larepublica.co/economia/walid-david-se-posesiono-como-nuevo-viceministro-de-conectividad-de-ministerio-tic-3124593" TargetMode="External"/><Relationship Id="rId8" Type="http://schemas.openxmlformats.org/officeDocument/2006/relationships/hyperlink" Target="https://www.cancilleria.gov.co/newsroom/news/presidente-duque-posesiono-claudia-blum-barberi-nueva-ministra-relaciones-exteriores" TargetMode="External"/><Relationship Id="rId98" Type="http://schemas.openxmlformats.org/officeDocument/2006/relationships/hyperlink" Target="https://www.swissinfo.ch/spa/francia-m&#225;rquez-se-posesiona-como-la-primera-ministra-de-la-igualdad-en-colombia/48633518" TargetMode="External"/><Relationship Id="rId121" Type="http://schemas.openxmlformats.org/officeDocument/2006/relationships/hyperlink" Target="https://www.cancilleria.gov.co/ministerio/viceministro-relaciones-exteriores" TargetMode="External"/><Relationship Id="rId142" Type="http://schemas.openxmlformats.org/officeDocument/2006/relationships/hyperlink" Target="https://www.linkedin.com/in/jairo-garc%C3%ADa-guerrero-17558a33/?originalSubdomain=co" TargetMode="External"/><Relationship Id="rId163" Type="http://schemas.openxmlformats.org/officeDocument/2006/relationships/hyperlink" Target="https://www.linkedin.com/in/felipe-arbouin-g%C3%B3mez-ph-d-31a1771ab/?originalSubdomain=co" TargetMode="External"/><Relationship Id="rId184" Type="http://schemas.openxmlformats.org/officeDocument/2006/relationships/hyperlink" Target="https://www.minagricultura.gov.co/noticias/Paginas/Por-primera-vez-MinAgricultura-estar%C3%A1-dirigido-por-mujeres-se-posesionan-las-nuevas-viceministras.aspx" TargetMode="External"/><Relationship Id="rId219" Type="http://schemas.openxmlformats.org/officeDocument/2006/relationships/hyperlink" Target="https://www.minambiente.gov.co/directorio-de-funcionarios/" TargetMode="External"/><Relationship Id="rId230" Type="http://schemas.openxmlformats.org/officeDocument/2006/relationships/hyperlink" Target="https://www.linkedin.com/in/carolinarojashayes/?locale=es_ES" TargetMode="External"/><Relationship Id="rId251" Type="http://schemas.openxmlformats.org/officeDocument/2006/relationships/hyperlink" Target="https://www.colegiomedicodebogotadc.org/un-medico-y-un-odontologo-viceministros-en-salud-publica-y-proteccion-social/" TargetMode="External"/><Relationship Id="rId25" Type="http://schemas.openxmlformats.org/officeDocument/2006/relationships/hyperlink" Target="https://cnnespanol.cnn.com/2022/07/22/petro-ivan-velasquez-ministro-defensa-colombia-orix/" TargetMode="External"/><Relationship Id="rId46" Type="http://schemas.openxmlformats.org/officeDocument/2006/relationships/hyperlink" Target="https://cnnespanol.cnn.com/2022/08/09/german-umana-mendoza-ministro-comercio-industria-turismo-colombia-orix/" TargetMode="External"/><Relationship Id="rId67" Type="http://schemas.openxmlformats.org/officeDocument/2006/relationships/hyperlink" Target="https://consultorsalud.com/fernando-ruiz-gomez-nuevo-ministro-de-salud-de-colombia/" TargetMode="External"/><Relationship Id="rId272" Type="http://schemas.openxmlformats.org/officeDocument/2006/relationships/hyperlink" Target="https://mintransporte.gov.co/publicaciones/37/organigrama/" TargetMode="External"/><Relationship Id="rId293" Type="http://schemas.openxmlformats.org/officeDocument/2006/relationships/hyperlink" Target="https://co.linkedin.com/in/camilo-iguaran-63040326" TargetMode="External"/><Relationship Id="rId307" Type="http://schemas.openxmlformats.org/officeDocument/2006/relationships/hyperlink" Target="https://www.minigualdadyequidad.gov.co/portal/Secciones/Transparencia/Hojas-de-vida/" TargetMode="External"/><Relationship Id="rId88" Type="http://schemas.openxmlformats.org/officeDocument/2006/relationships/hyperlink" Target="https://www.semana.com/nacion/articulo/ernesto-lucena-se-posesiona-como-ministro-del-deporte/632115/" TargetMode="External"/><Relationship Id="rId111" Type="http://schemas.openxmlformats.org/officeDocument/2006/relationships/hyperlink" Target="https://www.suin-juriscol.gov.co/imagenes/10/04/2024/1712760428244_Adjuntos.pdf" TargetMode="External"/><Relationship Id="rId132" Type="http://schemas.openxmlformats.org/officeDocument/2006/relationships/hyperlink" Target="https://www.mintrabajo.gov.co/relaciones-laborales/viceministro-relaciones-laborales-e-inspeccion" TargetMode="External"/><Relationship Id="rId153" Type="http://schemas.openxmlformats.org/officeDocument/2006/relationships/hyperlink" Target="https://www.mindefensa.gov.co/irj/go/km/docs/Mindefensa/Documentos/descargas/Sobre_el_Ministerio/Atencion/transparencia/EmpalmeMolano/EmpaleMindefensaCentralizado.pdf" TargetMode="External"/><Relationship Id="rId174" Type="http://schemas.openxmlformats.org/officeDocument/2006/relationships/hyperlink" Target="https://www.minhacienda.gov.co/webcenter/ShowProperty?nodeId=%2FConexionContent%2FWCC_CLUSTER-161522%2F%2FidcPrimaryFile&amp;revision=latestreleased" TargetMode="External"/><Relationship Id="rId195" Type="http://schemas.openxmlformats.org/officeDocument/2006/relationships/hyperlink" Target="https://www.linkedin.com/in/andrescardenasmunoz/?originalSubdomain=co" TargetMode="External"/><Relationship Id="rId209" Type="http://schemas.openxmlformats.org/officeDocument/2006/relationships/hyperlink" Target="https://www.mineducacion.gov.co/1780/articles-412445_recurso_13.pdf" TargetMode="External"/><Relationship Id="rId220" Type="http://schemas.openxmlformats.org/officeDocument/2006/relationships/hyperlink" Target="https://www.lasillavacia.com/silla-nacional/frente-a-minesa-el-gobierno-pone-la-cara-economica-y-esconde-la-ambiental/" TargetMode="External"/><Relationship Id="rId241" Type="http://schemas.openxmlformats.org/officeDocument/2006/relationships/hyperlink" Target="https://www.minjusticia.gov.co/normatividad-co/Decretos/DECRETO%201422%20DEL%2029%20DE%20JULIO%20DE%202022.pdf" TargetMode="External"/><Relationship Id="rId15" Type="http://schemas.openxmlformats.org/officeDocument/2006/relationships/hyperlink" Target="https://www.mininterior.gov.co/noticias/luis-fernando-velasco-nuevo-ministro-del-interior-2/" TargetMode="External"/><Relationship Id="rId36" Type="http://schemas.openxmlformats.org/officeDocument/2006/relationships/hyperlink" Target="https://cnnespanol.cnn.com/2023/04/27/ricardo-bonilla-petro-ministerio-hacienda-colombia-orix/" TargetMode="External"/><Relationship Id="rId57" Type="http://schemas.openxmlformats.org/officeDocument/2006/relationships/hyperlink" Target="https://www.spglobal.com/commodityinsights/es/market-insights/latest-news/agriculture/062620-colombia-announces-diego-mesa-puyo-as-new-energy-minister" TargetMode="External"/><Relationship Id="rId262" Type="http://schemas.openxmlformats.org/officeDocument/2006/relationships/hyperlink" Target="https://www.youtube.com/watch?v=QwvoXKqxcOA&amp;ab_channel=MinisteriodelasCulturaslasArtesylosSaberes" TargetMode="External"/><Relationship Id="rId283" Type="http://schemas.openxmlformats.org/officeDocument/2006/relationships/hyperlink" Target="https://www.linkedin.com/in/moviedorojas/?originalSubdomain=co" TargetMode="External"/><Relationship Id="rId78" Type="http://schemas.openxmlformats.org/officeDocument/2006/relationships/hyperlink" Target="https://www.radionacional.co/cultura/angela-maria-orozco-fue-designada-como-ministra-de-transporte-del-gobierno-de-ivan-duque" TargetMode="External"/><Relationship Id="rId99" Type="http://schemas.openxmlformats.org/officeDocument/2006/relationships/hyperlink" Target="https://www.elpais.com.co/politica/como-llegan-las-fuerzas-s-al-tercer-ano-de-mandato-de-ivan-duque.html" TargetMode="External"/><Relationship Id="rId101" Type="http://schemas.openxmlformats.org/officeDocument/2006/relationships/hyperlink" Target="https://sidn.ramajudicial.gov.co/SIDN/NORMATIVA/TEXTOS_COMPLETOS/7_LEYES/LEYES%202022/Ley%202271%20de%202022%20(Bicentenario%20de%20la%20Batalla%20de%20Bombon%C3%A1).pdf" TargetMode="External"/><Relationship Id="rId122" Type="http://schemas.openxmlformats.org/officeDocument/2006/relationships/hyperlink" Target="https://www.cancilleria.gov.co/ministerio/viceministro-relaciones-exteriores" TargetMode="External"/><Relationship Id="rId143" Type="http://schemas.openxmlformats.org/officeDocument/2006/relationships/hyperlink" Target="https://www.linkedin.com/in/jairo-garc%C3%ADa-guerrero-17558a33/?originalSubdomain=co" TargetMode="External"/><Relationship Id="rId164" Type="http://schemas.openxmlformats.org/officeDocument/2006/relationships/hyperlink" Target="https://www.linkedin.com/in/felipe-arbouin-g%C3%B3mez-ph-d-31a1771ab/?originalSubdomain=co" TargetMode="External"/><Relationship Id="rId185" Type="http://schemas.openxmlformats.org/officeDocument/2006/relationships/hyperlink" Target="https://blog.croper.com/mujeres-lideran-cartera-de-agricultura-en-colombia/" TargetMode="External"/><Relationship Id="rId9" Type="http://schemas.openxmlformats.org/officeDocument/2006/relationships/hyperlink" Target="https://www.larepublica.co/economia/angel-custodio-cabrera-se-posesiono-como-nuevo-ministro-de-trabajo-2970496" TargetMode="External"/><Relationship Id="rId210" Type="http://schemas.openxmlformats.org/officeDocument/2006/relationships/hyperlink" Target="https://www.linkedin.com/in/aurora-vergara-figueroa-61572b46/?originalSubdomain=co" TargetMode="External"/><Relationship Id="rId26" Type="http://schemas.openxmlformats.org/officeDocument/2006/relationships/hyperlink" Target="https://cnnespanol.cnn.com/2022/07/22/petro-ivan-velasquez-ministro-defensa-colombia-orix/" TargetMode="External"/><Relationship Id="rId231" Type="http://schemas.openxmlformats.org/officeDocument/2006/relationships/hyperlink" Target="https://www.linkedin.com/in/sandra-sandoval-98356515/?originalSubdomain=co" TargetMode="External"/><Relationship Id="rId252" Type="http://schemas.openxmlformats.org/officeDocument/2006/relationships/hyperlink" Target="https://www.minsalud.gov.co/Paginas/Luis-Alexander-Moscoso-nuevo-viceministro-de-Salud-Publica-y-Prestacin-de-Servicios_.aspx" TargetMode="External"/><Relationship Id="rId273" Type="http://schemas.openxmlformats.org/officeDocument/2006/relationships/hyperlink" Target="https://mintransporte.gov.co/publicaciones/37/organigrama/" TargetMode="External"/><Relationship Id="rId294" Type="http://schemas.openxmlformats.org/officeDocument/2006/relationships/hyperlink" Target="https://co.linkedin.com/in/camilo-iguaran-63040326" TargetMode="External"/><Relationship Id="rId308" Type="http://schemas.openxmlformats.org/officeDocument/2006/relationships/hyperlink" Target="https://www.minigualdadyequidad.gov.co/portal/Secciones/Transparencia/Hojas-de-vida/" TargetMode="External"/><Relationship Id="rId47" Type="http://schemas.openxmlformats.org/officeDocument/2006/relationships/hyperlink" Target="https://www.eltiempo.com/bogota/maria-victoria-angulo-nueva-ministra-de-educacion-244758" TargetMode="External"/><Relationship Id="rId68" Type="http://schemas.openxmlformats.org/officeDocument/2006/relationships/hyperlink" Target="https://consultorsalud.com/fernando-ruiz-gomez-nuevo-ministro-de-salud-de-colombia/" TargetMode="External"/><Relationship Id="rId89" Type="http://schemas.openxmlformats.org/officeDocument/2006/relationships/hyperlink" Target="https://www.elnuevosiglo.com.co/nacion/duque-posesiona-guillermo-herrera-como-mindeporte" TargetMode="External"/><Relationship Id="rId112" Type="http://schemas.openxmlformats.org/officeDocument/2006/relationships/hyperlink" Target="https://www.mininterior.gov.co/organigrama-del-ministerio-del-interior/" TargetMode="External"/><Relationship Id="rId133" Type="http://schemas.openxmlformats.org/officeDocument/2006/relationships/hyperlink" Target="https://www.mintrabajo.gov.co/comunicados/2023/marzo/ivan-daniel-jaramillo-jassir-tomo-posesi%C3%B3n-como-viceministro-de-empleo-y-pensiones" TargetMode="External"/><Relationship Id="rId154" Type="http://schemas.openxmlformats.org/officeDocument/2006/relationships/hyperlink" Target="https://www.linkedin.com/in/alexandra-gonz%C3%A1lez-zapata-404a9b97/?originalSubdomain=co" TargetMode="External"/><Relationship Id="rId175" Type="http://schemas.openxmlformats.org/officeDocument/2006/relationships/hyperlink" Target="https://www.funcionpublica.gov.co/web/sigep2/hdv/-/directorio/S1937986-0004-4/view" TargetMode="External"/><Relationship Id="rId196" Type="http://schemas.openxmlformats.org/officeDocument/2006/relationships/hyperlink" Target="https://www.larepublica.co/economia/maria-fernanda-valdes-tomo-posesion-como-viceministra-de-desarrollo-empresarial-3436316" TargetMode="External"/><Relationship Id="rId200" Type="http://schemas.openxmlformats.org/officeDocument/2006/relationships/hyperlink" Target="https://www.mincit.gov.co/ministerio/organizacion/funcionarios-principales/viceministra-de-comercio-exterior" TargetMode="External"/><Relationship Id="rId16" Type="http://schemas.openxmlformats.org/officeDocument/2006/relationships/hyperlink" Target="https://www.aa.com.tr/es/pol&#237;tica/presidente-de-colombia-designa-a-marta-luc&#237;a-ram&#237;rez-como-nueva-canciller/2247828" TargetMode="External"/><Relationship Id="rId221" Type="http://schemas.openxmlformats.org/officeDocument/2006/relationships/hyperlink" Target="https://web.facebook.com/watch/?v=1063308551108451" TargetMode="External"/><Relationship Id="rId242" Type="http://schemas.openxmlformats.org/officeDocument/2006/relationships/hyperlink" Target="https://www.minjusticia.gov.co/Sala-de-prensa/Paginas/Jhoana-Delgado-nueva-viceministra-Promoci%C3%B3n-de-la-Justicia.aspx" TargetMode="External"/><Relationship Id="rId263" Type="http://schemas.openxmlformats.org/officeDocument/2006/relationships/hyperlink" Target="https://www.youtube.com/watch?v=QwvoXKqxcOA&amp;ab_channel=MinisteriodelasCulturaslasArtesylosSaberes" TargetMode="External"/><Relationship Id="rId284" Type="http://schemas.openxmlformats.org/officeDocument/2006/relationships/hyperlink" Target="https://www.mintic.gov.co/portal/inicio/Sala-de-prensa/Noticias/276414:Gabriel-Jurado-se-posesiono-como-viceministro-de-Conectividad" TargetMode="External"/><Relationship Id="rId37" Type="http://schemas.openxmlformats.org/officeDocument/2006/relationships/hyperlink" Target="https://eurocarne.com/noticias/codigo/45595/kw/Rodolfo+Zea+Navarro+se+convierte+en+el+nuevo+ministro+de+Agricultura+de+Colombia" TargetMode="External"/><Relationship Id="rId58" Type="http://schemas.openxmlformats.org/officeDocument/2006/relationships/hyperlink" Target="https://www.spglobal.com/commodityinsights/es/market-insights/latest-news/agriculture/062620-colombia-announces-diego-mesa-puyo-as-new-energy-minister" TargetMode="External"/><Relationship Id="rId79" Type="http://schemas.openxmlformats.org/officeDocument/2006/relationships/hyperlink" Target="https://www.radionacional.co/cultura/angela-maria-orozco-fue-designada-como-ministra-de-transporte-del-gobierno-de-ivan-duque" TargetMode="External"/><Relationship Id="rId102" Type="http://schemas.openxmlformats.org/officeDocument/2006/relationships/hyperlink" Target="https://sidn.ramajudicial.gov.co/SIDN/NORMATIVA/TEXTOS_COMPLETOS/7_LEYES/LEYES%202022/Ley%202271%20de%202022%20(Bicentenario%20de%20la%20Batalla%20de%20Bombon%C3%A1).pdf" TargetMode="External"/><Relationship Id="rId123" Type="http://schemas.openxmlformats.org/officeDocument/2006/relationships/hyperlink" Target="https://www.cancilleria.gov.co/newsroom/news/embajador-carrera-diplomatica-asumio-secretario-general-cancilleria" TargetMode="External"/><Relationship Id="rId144" Type="http://schemas.openxmlformats.org/officeDocument/2006/relationships/hyperlink" Target="https://www.linkedin.com/in/jairo-garc%C3%ADa-guerrero-17558a33/?originalSubdomain=co" TargetMode="External"/><Relationship Id="rId90" Type="http://schemas.openxmlformats.org/officeDocument/2006/relationships/hyperlink" Target="https://www.eltiempo.com/deportes/otros-deportes/astrid-rodriguez-ministra-del-deporte-perfil-748115" TargetMode="External"/><Relationship Id="rId165" Type="http://schemas.openxmlformats.org/officeDocument/2006/relationships/hyperlink" Target="https://www.linkedin.com/in/anibal-perez-garcia-77b70a2a/?trk=people_directory&amp;originalSubdomain=co" TargetMode="External"/><Relationship Id="rId186" Type="http://schemas.openxmlformats.org/officeDocument/2006/relationships/hyperlink" Target="https://www.linkedin.com/in/juan-gonzalo-botero-botero-3a4077188/?originalSubdomain=co" TargetMode="External"/><Relationship Id="rId211" Type="http://schemas.openxmlformats.org/officeDocument/2006/relationships/hyperlink" Target="https://www.mineducacion.gov.co/portal/Ministerio/Informacion-Institucional/413412:Viceministro-de-Educacion-Superior" TargetMode="External"/><Relationship Id="rId232" Type="http://schemas.openxmlformats.org/officeDocument/2006/relationships/hyperlink" Target="https://www.linkedin.com/in/sandra-sandoval-98356515/?originalSubdomain=co" TargetMode="External"/><Relationship Id="rId253" Type="http://schemas.openxmlformats.org/officeDocument/2006/relationships/hyperlink" Target="https://www.wradio.com.co/2021/12/19/por-que-renuncio-luis-alexander-moscoso-como-viceministro-de-salud/" TargetMode="External"/><Relationship Id="rId274" Type="http://schemas.openxmlformats.org/officeDocument/2006/relationships/hyperlink" Target="https://www.linkedin.com/in/carmen-ligia-valderrama-rojas-a1a9b7167/?originalSubdomain=co" TargetMode="External"/><Relationship Id="rId295" Type="http://schemas.openxmlformats.org/officeDocument/2006/relationships/hyperlink" Target="https://co.linkedin.com/in/camilo-iguaran-63040326" TargetMode="External"/><Relationship Id="rId309" Type="http://schemas.openxmlformats.org/officeDocument/2006/relationships/hyperlink" Target="https://www.minigualdadyequidad.gov.co/portal/Secciones/Transparencia/Hojas-de-vida/" TargetMode="External"/><Relationship Id="rId27" Type="http://schemas.openxmlformats.org/officeDocument/2006/relationships/hyperlink" Target="https://www.larepublica.co/economia/jonathan-malagon-sera-el-nuevo-ministro-de-vivienda-del-presidente-ivan-duque-2749081" TargetMode="External"/><Relationship Id="rId48" Type="http://schemas.openxmlformats.org/officeDocument/2006/relationships/hyperlink" Target="https://www.eltiempo.com/bogota/maria-victoria-angulo-nueva-ministra-de-educacion-244758" TargetMode="External"/><Relationship Id="rId69" Type="http://schemas.openxmlformats.org/officeDocument/2006/relationships/hyperlink" Target="https://consultorsalud.com/fernando-ruiz-gomez-nuevo-ministro-de-salud-de-colombia/" TargetMode="External"/><Relationship Id="rId113" Type="http://schemas.openxmlformats.org/officeDocument/2006/relationships/hyperlink" Target="https://suiza.embajada.gov.co/newsroom/news/ex-viceministro-francisco-javier-echeverri-tomo-posesion-como-embajador-de-colombia" TargetMode="External"/><Relationship Id="rId134" Type="http://schemas.openxmlformats.org/officeDocument/2006/relationships/hyperlink" Target="https://www.mintrabajo.gov.co/empleo-y-pensiones/viceministro-empleo-y-pensiones" TargetMode="External"/><Relationship Id="rId80" Type="http://schemas.openxmlformats.org/officeDocument/2006/relationships/hyperlink" Target="https://www.portafolio.co/economia/infraestructura/william-camargo-triana-nuevo-ministro-de-transporte-gustavo-petro-569729" TargetMode="External"/><Relationship Id="rId155" Type="http://schemas.openxmlformats.org/officeDocument/2006/relationships/hyperlink" Target="https://www.accioncontraminas.gov.co/AICMA/Documents/Actas_IIDH/190822-ActaIIDH_DH-058.pdf" TargetMode="External"/><Relationship Id="rId176" Type="http://schemas.openxmlformats.org/officeDocument/2006/relationships/hyperlink" Target="https://www.minhacienda.gov.co/webcenter/portal/Minhacienda/pages_Ministro/viceministrogeneral" TargetMode="External"/><Relationship Id="rId197" Type="http://schemas.openxmlformats.org/officeDocument/2006/relationships/hyperlink" Target="https://www.mincit.gov.co/getattachment/43702761-bfb3-448c-8d04-13739926db55/Resolucion-0837-del-16-de-junio-de-2022.aspx" TargetMode="External"/><Relationship Id="rId201" Type="http://schemas.openxmlformats.org/officeDocument/2006/relationships/hyperlink" Target="https://www.mincit.gov.co/ministerio/organizacion/funcionarios-principales/viceministra-de-comercio-exterior" TargetMode="External"/><Relationship Id="rId222" Type="http://schemas.openxmlformats.org/officeDocument/2006/relationships/hyperlink" Target="https://twitter.com/MinAmbienteCo/status/1535320781290340354" TargetMode="External"/><Relationship Id="rId243" Type="http://schemas.openxmlformats.org/officeDocument/2006/relationships/hyperlink" Target="https://www.minjusticia.gov.co/ministerio/Paginas/viceministerio-de-promocion-de-la-justicia.aspx" TargetMode="External"/><Relationship Id="rId264" Type="http://schemas.openxmlformats.org/officeDocument/2006/relationships/hyperlink" Target="https://www.mincultura.gov.co/ministerio/Paginas/Viceministro%20Fomento%20Regional%20y%20Patrimonio.aspx" TargetMode="External"/><Relationship Id="rId285" Type="http://schemas.openxmlformats.org/officeDocument/2006/relationships/hyperlink" Target="https://www.mintic.gov.co/portal/inicio/Ministerio/Organigrama/" TargetMode="External"/><Relationship Id="rId17" Type="http://schemas.openxmlformats.org/officeDocument/2006/relationships/hyperlink" Target="https://www.aa.com.tr/es/pol&#237;tica/presidente-de-colombia-designa-a-marta-luc&#237;a-ram&#237;rez-como-nueva-canciller/2247828" TargetMode="External"/><Relationship Id="rId38" Type="http://schemas.openxmlformats.org/officeDocument/2006/relationships/hyperlink" Target="https://eurocarne.com/noticias/codigo/45595/kw/Rodolfo+Zea+Navarro+se+convierte+en+el+nuevo+ministro+de+Agricultura+de+Colombia" TargetMode="External"/><Relationship Id="rId59" Type="http://schemas.openxmlformats.org/officeDocument/2006/relationships/hyperlink" Target="https://www.spglobal.com/commodityinsights/es/market-insights/latest-news/agriculture/062620-colombia-announces-diego-mesa-puyo-as-new-energy-minister" TargetMode="External"/><Relationship Id="rId103" Type="http://schemas.openxmlformats.org/officeDocument/2006/relationships/hyperlink" Target="https://www.mininterior.gov.co/organigrama-del-ministerio-del-interior/" TargetMode="External"/><Relationship Id="rId124" Type="http://schemas.openxmlformats.org/officeDocument/2006/relationships/hyperlink" Target="https://www.cancilleria.gov.co/newsroom/news/embajador-carrera-diplomatica-asumio-secretario-general-cancilleria" TargetMode="External"/><Relationship Id="rId310" Type="http://schemas.openxmlformats.org/officeDocument/2006/relationships/hyperlink" Target="https://www.minigualdadyequidad.gov.co/portal/Secciones/Transparencia/Hojas-de-vida/" TargetMode="External"/><Relationship Id="rId70" Type="http://schemas.openxmlformats.org/officeDocument/2006/relationships/hyperlink" Target="https://revistahospitalaria.org/actualidad/el-medico-guillermo-alfonso-jaramillo-es-el-nuevo-ministro-de-salud/" TargetMode="External"/><Relationship Id="rId91" Type="http://schemas.openxmlformats.org/officeDocument/2006/relationships/hyperlink" Target="https://colombia.as.com/masdeporte/quien-es-luz-cristina-lopez-trejos-nueva-ministra-del-deporte-n/" TargetMode="External"/><Relationship Id="rId145" Type="http://schemas.openxmlformats.org/officeDocument/2006/relationships/hyperlink" Target="https://www.defensa.com/colombia/nuevos-altos-cargos-ministerio-defensa-colombia" TargetMode="External"/><Relationship Id="rId166" Type="http://schemas.openxmlformats.org/officeDocument/2006/relationships/hyperlink" Target="https://www.linkedin.com/in/jose-luis-acero-aa439a30/?originalSubdomain=co" TargetMode="External"/><Relationship Id="rId187" Type="http://schemas.openxmlformats.org/officeDocument/2006/relationships/hyperlink" Target="https://www.minagricultura.gov.co/noticias/Paginas/Por-primera-vez-MinAgricultura-estar%C3%A1-dirigido-por-mujeres-se-posesionan-las-nuevas-viceministras.aspx" TargetMode="External"/><Relationship Id="rId1" Type="http://schemas.openxmlformats.org/officeDocument/2006/relationships/hyperlink" Target="https://cnnespanol.cnn.com/2018/08/01/asi-es-el-gabinete-de-duque-tecnico-50-mujeres-y-bajo-la-influencia-de-alvaro-uribe/" TargetMode="External"/><Relationship Id="rId212" Type="http://schemas.openxmlformats.org/officeDocument/2006/relationships/hyperlink" Target="https://www.linkedin.com/in/%C3%B3scar-s%C3%A1nchez-34292533/?originalSubdomain=co" TargetMode="External"/><Relationship Id="rId233" Type="http://schemas.openxmlformats.org/officeDocument/2006/relationships/hyperlink" Target="https://www.minenergia.gov.co/es/sala-de-prensa/noticias-index/johana-rocha-g%C3%B3mez-designada-en-propiedad-como-viceministra-de-minas/" TargetMode="External"/><Relationship Id="rId254" Type="http://schemas.openxmlformats.org/officeDocument/2006/relationships/hyperlink" Target="https://www.linkedin.com/in/german-escobar/?originalSubdomain=co" TargetMode="External"/><Relationship Id="rId28" Type="http://schemas.openxmlformats.org/officeDocument/2006/relationships/hyperlink" Target="https://www.larepublica.co/economia/jonathan-malagon-sera-el-nuevo-ministro-de-vivienda-del-presidente-ivan-duque-2749081" TargetMode="External"/><Relationship Id="rId49" Type="http://schemas.openxmlformats.org/officeDocument/2006/relationships/hyperlink" Target="https://www.eltiempo.com/bogota/maria-victoria-angulo-nueva-ministra-de-educacion-244758" TargetMode="External"/><Relationship Id="rId114" Type="http://schemas.openxmlformats.org/officeDocument/2006/relationships/hyperlink" Target="https://suiza.embajada.gov.co/newsroom/news/ex-viceministro-francisco-javier-echeverri-tomo-posesion-como-embajador-de-colombia" TargetMode="External"/><Relationship Id="rId275" Type="http://schemas.openxmlformats.org/officeDocument/2006/relationships/hyperlink" Target="https://www.linkedin.com/in/carmen-ligia-valderrama-rojas-a1a9b7167/?originalSubdomain=co" TargetMode="External"/><Relationship Id="rId296" Type="http://schemas.openxmlformats.org/officeDocument/2006/relationships/hyperlink" Target="https://www.linkedin.com/in/diego-hernandez-losada-57b14b93/?originalSubdomain=co" TargetMode="External"/><Relationship Id="rId300" Type="http://schemas.openxmlformats.org/officeDocument/2006/relationships/hyperlink" Target="https://www.riescar.org/nuevos-viceministros-que-acompanaran-la-gestion-de-la-ministra-de-ciencia-tecnologia-e-innovacion/" TargetMode="External"/><Relationship Id="rId60" Type="http://schemas.openxmlformats.org/officeDocument/2006/relationships/hyperlink" Target="https://www.aa.com.tr/es/pol&#237;tica/presidente-de-colombia-anuncia-que-margarita-cabello-ser&#225;-la-nueva-ministra-de-justicia-/1480179" TargetMode="External"/><Relationship Id="rId81" Type="http://schemas.openxmlformats.org/officeDocument/2006/relationships/hyperlink" Target="https://www.portafolio.co/economia/infraestructura/william-camargo-triana-nuevo-ministro-de-transporte-gustavo-petro-569729" TargetMode="External"/><Relationship Id="rId135" Type="http://schemas.openxmlformats.org/officeDocument/2006/relationships/hyperlink" Target="https://www.larepublica.co/economia/viceministro-de-defensa-y-seguridad-rafael-lara-renuncio-3772400" TargetMode="External"/><Relationship Id="rId156" Type="http://schemas.openxmlformats.org/officeDocument/2006/relationships/hyperlink" Target="https://web.facebook.com/watch/?v=736140461009011" TargetMode="External"/><Relationship Id="rId177" Type="http://schemas.openxmlformats.org/officeDocument/2006/relationships/hyperlink" Target="https://www.linkedin.com/in/mar%C3%ADa-fernanda-vald%C3%A9s-phd-547a05/?originalSubdomain=co" TargetMode="External"/><Relationship Id="rId198" Type="http://schemas.openxmlformats.org/officeDocument/2006/relationships/hyperlink" Target="https://www.portafolio.co/economia/gobierno/arturo-bravo-nombrado-como-viceministro-de-turismo-570666" TargetMode="External"/><Relationship Id="rId202" Type="http://schemas.openxmlformats.org/officeDocument/2006/relationships/hyperlink" Target="https://www.mincit.gov.co/ministerio/organizacion/funcionarios-principales/viceministro-de-desarrollo-empresarial" TargetMode="External"/><Relationship Id="rId223" Type="http://schemas.openxmlformats.org/officeDocument/2006/relationships/hyperlink" Target="https://larazon.co/cordoba/cordobes-carlos-frasser-nuevo-secretario-general-del-ministerio-de-ambiente/" TargetMode="External"/><Relationship Id="rId244" Type="http://schemas.openxmlformats.org/officeDocument/2006/relationships/hyperlink" Target="https://www.linkedin.com/in/javier-augusto-sarmiento-olarte-71b938151/?originalSubdomain=co" TargetMode="External"/><Relationship Id="rId18" Type="http://schemas.openxmlformats.org/officeDocument/2006/relationships/hyperlink" Target="https://www.cancilleria.gov.co/newsroom/news/presidente-gustavo-petro-posesiono-alvaro-leyva-ministro-relaciones-exteriores" TargetMode="External"/><Relationship Id="rId39" Type="http://schemas.openxmlformats.org/officeDocument/2006/relationships/hyperlink" Target="https://eurocarne.com/noticias/codigo/45595/kw/Rodolfo+Zea+Navarro+se+convierte+en+el+nuevo+ministro+de+Agricultura+de+Colombia" TargetMode="External"/><Relationship Id="rId265" Type="http://schemas.openxmlformats.org/officeDocument/2006/relationships/hyperlink" Target="https://www.linkedin.com/in/adrianapadillaleal/?originalSubdomain=co" TargetMode="External"/><Relationship Id="rId286" Type="http://schemas.openxmlformats.org/officeDocument/2006/relationships/hyperlink" Target="https://www.mintic.gov.co/portal/715/w3-article-116252.html" TargetMode="External"/><Relationship Id="rId50" Type="http://schemas.openxmlformats.org/officeDocument/2006/relationships/hyperlink" Target="https://www.rtvcnoticias.com/aurora-vergara-nueva-ministra-educacion" TargetMode="External"/><Relationship Id="rId104" Type="http://schemas.openxmlformats.org/officeDocument/2006/relationships/hyperlink" Target="https://www.mininterior.gov.co/organigrama-del-ministerio-del-interior/" TargetMode="External"/><Relationship Id="rId125" Type="http://schemas.openxmlformats.org/officeDocument/2006/relationships/hyperlink" Target="https://www.cancilleria.gov.co/sites/default/files/DECRETO%201708%20DEL%2018%20DE%20AGOSTO%20DE%202022.pdf" TargetMode="External"/><Relationship Id="rId146" Type="http://schemas.openxmlformats.org/officeDocument/2006/relationships/hyperlink" Target="https://web.facebook.com/watch/?v=1086518542187373" TargetMode="External"/><Relationship Id="rId167" Type="http://schemas.openxmlformats.org/officeDocument/2006/relationships/hyperlink" Target="https://www.linkedin.com/in/jose-luis-acero-aa439a30/?originalSubdomain=co" TargetMode="External"/><Relationship Id="rId188" Type="http://schemas.openxmlformats.org/officeDocument/2006/relationships/hyperlink" Target="https://www.funcionpublica.gov.co/web/sigep2/hdv/-/directorio/S237976-0006-4/view" TargetMode="External"/><Relationship Id="rId311" Type="http://schemas.openxmlformats.org/officeDocument/2006/relationships/hyperlink" Target="https://www.eltiempo.com/politica/gobierno/ministerio-de-la-igualdad-ya-hay-reemplazo-en-el-viceministerio-de-la-mujer-tamara-ospina-asume-3338794" TargetMode="External"/><Relationship Id="rId71" Type="http://schemas.openxmlformats.org/officeDocument/2006/relationships/hyperlink" Target="https://revistahospitalaria.org/actualidad/el-medico-guillermo-alfonso-jaramillo-es-el-nuevo-ministro-de-salud/" TargetMode="External"/><Relationship Id="rId92" Type="http://schemas.openxmlformats.org/officeDocument/2006/relationships/hyperlink" Target="https://minciencias.gov.co/content/la-cientifica-mabel-gisela-torres-torres-fue-designada-como-la-primera-ministra-ciencia" TargetMode="External"/><Relationship Id="rId213" Type="http://schemas.openxmlformats.org/officeDocument/2006/relationships/hyperlink" Target="https://www.mineducacion.gov.co/portal/Ministerio/Informacion-Institucional/413153:El-Viceministro-de-Educacion-Preescolar-Basica-y-Media" TargetMode="External"/><Relationship Id="rId234" Type="http://schemas.openxmlformats.org/officeDocument/2006/relationships/hyperlink" Target="https://www.linkedin.com/in/miguelloteror/?originalSubdomain=co" TargetMode="External"/><Relationship Id="rId2" Type="http://schemas.openxmlformats.org/officeDocument/2006/relationships/hyperlink" Target="https://www.infobae.com/america/colombia/2021/07/10/un-gabinete-que-dure-los-cuatro-anos-el-sueno-que-incumplio-el-presidente-ivan-duque/" TargetMode="External"/><Relationship Id="rId29" Type="http://schemas.openxmlformats.org/officeDocument/2006/relationships/hyperlink" Target="https://www.larepublica.co/economia/catalina-velasco-campuzano-sera-la-ministra-de-vivienda-durante-el-gobierno-de-petro-3419435" TargetMode="External"/><Relationship Id="rId255" Type="http://schemas.openxmlformats.org/officeDocument/2006/relationships/hyperlink" Target="https://consultorsalud.com/maria-andrea-godoy-casadiego-nueva-viceministra-de-proteccion-social/" TargetMode="External"/><Relationship Id="rId276" Type="http://schemas.openxmlformats.org/officeDocument/2006/relationships/hyperlink" Target="https://mintransporte.gov.co/publicaciones/11091/ministro-de-transporte-posesiono-a-carlos-eduardo-enriquez-caicedo-como-viceministro-de-transporte/" TargetMode="External"/><Relationship Id="rId297" Type="http://schemas.openxmlformats.org/officeDocument/2006/relationships/hyperlink" Target="https://www.linkedin.com/in/sergio-cristancho-0863b346/?locale=es_ES" TargetMode="External"/><Relationship Id="rId40" Type="http://schemas.openxmlformats.org/officeDocument/2006/relationships/hyperlink" Target="https://www.rtvcnoticias.com/quien-es-jhenifer-mojica-nueva-ministra" TargetMode="External"/><Relationship Id="rId115" Type="http://schemas.openxmlformats.org/officeDocument/2006/relationships/hyperlink" Target="https://www.cancilleria.gov.co/ministerio/viceministro-relaciones-exteriores" TargetMode="External"/><Relationship Id="rId136" Type="http://schemas.openxmlformats.org/officeDocument/2006/relationships/hyperlink" Target="https://www.larepublica.co/economia/viceministro-de-defensa-y-seguridad-rafael-lara-renuncio-3772400" TargetMode="External"/><Relationship Id="rId157" Type="http://schemas.openxmlformats.org/officeDocument/2006/relationships/hyperlink" Target="https://web.facebook.com/watch/?v=736140461009011" TargetMode="External"/><Relationship Id="rId178" Type="http://schemas.openxmlformats.org/officeDocument/2006/relationships/hyperlink" Target="https://www.minhacienda.gov.co/webcenter/portal/Minhacienda/pages_Ministro/viceministrotcnico" TargetMode="External"/><Relationship Id="rId301" Type="http://schemas.openxmlformats.org/officeDocument/2006/relationships/hyperlink" Target="https://www.riescar.org/nuevos-viceministros-que-acompanaran-la-gestion-de-la-ministra-de-ciencia-tecnologia-e-innovacion/" TargetMode="External"/><Relationship Id="rId61" Type="http://schemas.openxmlformats.org/officeDocument/2006/relationships/hyperlink" Target="https://elpais.com/america-colombia/2023-07-24/petro-escoge-al-ingeniero-y-militante-de-izquierda-omar-andres-camacho-como-nuevo-ministro-de-minas-y-energia.html" TargetMode="External"/><Relationship Id="rId82" Type="http://schemas.openxmlformats.org/officeDocument/2006/relationships/hyperlink" Target="https://mintic.gov.co/portal/inicio/Sala-de-prensa/MinTIC-en-los-medios/135841:Karen-Abudinen-es-la-nueva-ministra-de-las-TIC-en-Colombia" TargetMode="External"/><Relationship Id="rId199" Type="http://schemas.openxmlformats.org/officeDocument/2006/relationships/hyperlink" Target="https://www.mincit.gov.co/ministerio/organizacion/funcionarios-principales/viceministro-de-desarrollo-empresarial" TargetMode="External"/><Relationship Id="rId203" Type="http://schemas.openxmlformats.org/officeDocument/2006/relationships/hyperlink" Target="https://www.mincit.gov.co/ministerio/organizacion/funcionarios-principales/viceministro-de-turismo" TargetMode="External"/><Relationship Id="rId19" Type="http://schemas.openxmlformats.org/officeDocument/2006/relationships/hyperlink" Target="https://www.ambitojuridico.com/noticias/general/constitucional-y-derechos-humanos/luis-gilberto-murillo-canciller-encargado-tras" TargetMode="External"/><Relationship Id="rId224" Type="http://schemas.openxmlformats.org/officeDocument/2006/relationships/hyperlink" Target="https://larazon.co/cordoba/cordobes-carlos-frasser-nuevo-secretario-general-del-ministerio-de-ambiente/" TargetMode="External"/><Relationship Id="rId245" Type="http://schemas.openxmlformats.org/officeDocument/2006/relationships/hyperlink" Target="https://vlex.com.co/vid/decreto-numero-1425-2022-908517712" TargetMode="External"/><Relationship Id="rId266" Type="http://schemas.openxmlformats.org/officeDocument/2006/relationships/hyperlink" Target="https://www.mincultura.gov.co/ministerio/Paginas/perfil-viceministrx-de-las-artes-y-la-economia-cultural-y-creativa.aspx" TargetMode="External"/><Relationship Id="rId287" Type="http://schemas.openxmlformats.org/officeDocument/2006/relationships/hyperlink" Target="https://dplnews.com/cambios-en-mintic-de-colombia-hay-nuevo-viceministro-de-transformacion-digital-y-salen-directivos/" TargetMode="External"/><Relationship Id="rId30" Type="http://schemas.openxmlformats.org/officeDocument/2006/relationships/hyperlink" Target="https://www.larepublica.co/economia/catalina-velasco-campuzano-sera-la-ministra-de-vivienda-durante-el-gobierno-de-petro-3419435" TargetMode="External"/><Relationship Id="rId105" Type="http://schemas.openxmlformats.org/officeDocument/2006/relationships/hyperlink" Target="https://co.linkedin.com/in/daniel-palacios-mart%C3%ADnez-86927939" TargetMode="External"/><Relationship Id="rId126" Type="http://schemas.openxmlformats.org/officeDocument/2006/relationships/hyperlink" Target="https://www.infobae.com/colombia/2024/02/27/gustavo-petro-ratifico-amenaza-a-secretario-general-de-la-cancilleria-y-firmo-decreto-con-el-que-lo-declaro-insubsistente/" TargetMode="External"/><Relationship Id="rId147" Type="http://schemas.openxmlformats.org/officeDocument/2006/relationships/hyperlink" Target="https://www.mindefensa.gov.co/irj/go/km/docs/Mindefensa/Documentos/descargas/Prensa/Documentos/memorias2019-2020.pdf" TargetMode="External"/><Relationship Id="rId168" Type="http://schemas.openxmlformats.org/officeDocument/2006/relationships/hyperlink" Target="https://www.linkedin.com/in/jose-luis-acero-aa439a30/?originalSubdomain=co" TargetMode="External"/><Relationship Id="rId312" Type="http://schemas.openxmlformats.org/officeDocument/2006/relationships/hyperlink" Target="https://interferencia.cl/articulos/steven-sella-el-nuevo-viceministro-de-la-juventud-del-gobierno-de-petro-quien-fue-herido" TargetMode="External"/><Relationship Id="rId51" Type="http://schemas.openxmlformats.org/officeDocument/2006/relationships/hyperlink" Target="https://www.rtvcnoticias.com/aurora-vergara-nueva-ministra-educacion" TargetMode="External"/><Relationship Id="rId72" Type="http://schemas.openxmlformats.org/officeDocument/2006/relationships/hyperlink" Target="https://www.centrodemocratico.com/comunicados-de-prensa/carmen-ines-vasquez-designada-ministra-de-cultura_2871" TargetMode="External"/><Relationship Id="rId93" Type="http://schemas.openxmlformats.org/officeDocument/2006/relationships/hyperlink" Target="https://www.radionacional.co/actualidad/tecnologia/tito-jose-crissien-borrero-es-el-nuevo-ministro-de-ciencia-tecnologia-e" TargetMode="External"/><Relationship Id="rId189" Type="http://schemas.openxmlformats.org/officeDocument/2006/relationships/hyperlink" Target="https://www.linkedin.com/in/lauravaldivieso/?locale=en_US" TargetMode="External"/><Relationship Id="rId3" Type="http://schemas.openxmlformats.org/officeDocument/2006/relationships/hyperlink" Target="https://www.cccc.cl/arranca-el-gobierno-del-presidente-ivan-duque-y-este-es-su-gabinete/" TargetMode="External"/><Relationship Id="rId214" Type="http://schemas.openxmlformats.org/officeDocument/2006/relationships/hyperlink" Target="https://www.linkedin.com/in/roberto-esmeral/?originalSubdomain=ec" TargetMode="External"/><Relationship Id="rId235" Type="http://schemas.openxmlformats.org/officeDocument/2006/relationships/hyperlink" Target="https://www.linkedin.com/in/miguelloteror/?originalSubdomain=co" TargetMode="External"/><Relationship Id="rId256" Type="http://schemas.openxmlformats.org/officeDocument/2006/relationships/hyperlink" Target="https://sidn.ramajudicial.gov.co/SIDN/NORMATIVA/TEXTOS_COMPLETOS/7_LEYES/LEYES%202021/Ley%202120%20de%202021%20(Enfermedades%20no%20transmisibles).pdf" TargetMode="External"/><Relationship Id="rId277" Type="http://schemas.openxmlformats.org/officeDocument/2006/relationships/hyperlink" Target="https://twitter.com/MinTransporteCo/status/1029868884550135809" TargetMode="External"/><Relationship Id="rId298" Type="http://schemas.openxmlformats.org/officeDocument/2006/relationships/hyperlink" Target="https://www.linkedin.com/in/sergio-cristancho-0863b346/?locale=es_ES" TargetMode="External"/><Relationship Id="rId116" Type="http://schemas.openxmlformats.org/officeDocument/2006/relationships/hyperlink" Target="https://www.cancilleria.gov.co/ministerio/viceministro-relaciones-exteriores" TargetMode="External"/><Relationship Id="rId137" Type="http://schemas.openxmlformats.org/officeDocument/2006/relationships/hyperlink" Target="https://www.mindefensa.gov.co/irj/portal/Mindefensa/contenido?NavigationTarget=navurl://eb1726c3098ed1240310da3cf64696be" TargetMode="External"/><Relationship Id="rId158" Type="http://schemas.openxmlformats.org/officeDocument/2006/relationships/hyperlink" Target="https://vlex.com.co/vid/decreto-numero-022-2020-837843561" TargetMode="External"/><Relationship Id="rId302" Type="http://schemas.openxmlformats.org/officeDocument/2006/relationships/hyperlink" Target="https://www.riescar.org/nuevos-viceministros-que-acompanaran-la-gestion-de-la-ministra-de-ciencia-tecnologia-e-innovacion/" TargetMode="External"/><Relationship Id="rId20" Type="http://schemas.openxmlformats.org/officeDocument/2006/relationships/hyperlink" Target="https://www.larepublica.co/economia/gloria-ines-ramirez-rios-fue-nueva-designada-como-la-nueva-ministra-de-trabajo-3419182" TargetMode="External"/><Relationship Id="rId41" Type="http://schemas.openxmlformats.org/officeDocument/2006/relationships/hyperlink" Target="https://www.rtvcnoticias.com/quien-es-jhenifer-mojica-nueva-ministra" TargetMode="External"/><Relationship Id="rId62" Type="http://schemas.openxmlformats.org/officeDocument/2006/relationships/hyperlink" Target="https://elpais.com/america-colombia/2023-07-24/petro-escoge-al-ingeniero-y-militante-de-izquierda-omar-andres-camacho-como-nuevo-ministro-de-minas-y-energia.html" TargetMode="External"/><Relationship Id="rId83" Type="http://schemas.openxmlformats.org/officeDocument/2006/relationships/hyperlink" Target="https://mintic.gov.co/portal/inicio/Sala-de-prensa/MinTIC-en-los-medios/135841:Karen-Abudinen-es-la-nueva-ministra-de-las-TIC-en-Colombia" TargetMode="External"/><Relationship Id="rId179" Type="http://schemas.openxmlformats.org/officeDocument/2006/relationships/hyperlink" Target="https://www.lasillavacia.com/silla-nacional/mas-agro-godo-seguro/" TargetMode="External"/><Relationship Id="rId190" Type="http://schemas.openxmlformats.org/officeDocument/2006/relationships/hyperlink" Target="https://www.linkedin.com/in/lauravaldivieso/?locale=en_US" TargetMode="External"/><Relationship Id="rId204" Type="http://schemas.openxmlformats.org/officeDocument/2006/relationships/hyperlink" Target="https://www.linkedin.com/in/luis-fernando-p%C3%A9rez-p%C3%A9rez-4a974726/?originalSubdomain=co" TargetMode="External"/><Relationship Id="rId225" Type="http://schemas.openxmlformats.org/officeDocument/2006/relationships/hyperlink" Target="https://www.alcaldiabogota.gov.co/sisjur/normas/Norma1.jsp?i=137537" TargetMode="External"/><Relationship Id="rId246" Type="http://schemas.openxmlformats.org/officeDocument/2006/relationships/hyperlink" Target="https://www.linkedin.com/in/camilo-eduardo-uma%C3%B1a-hern%C3%A1ndez-6188781a8/?originalSubdomain=co" TargetMode="External"/><Relationship Id="rId267" Type="http://schemas.openxmlformats.org/officeDocument/2006/relationships/hyperlink" Target="https://www.linkedin.com/in/olga-luc%C3%ADa-ram%C3%ADrez-duarte-23729b49/?originalSubdomain=co" TargetMode="External"/><Relationship Id="rId288" Type="http://schemas.openxmlformats.org/officeDocument/2006/relationships/hyperlink" Target="https://col40.co/750/w3-propertyvalue-461748.html" TargetMode="External"/><Relationship Id="rId106" Type="http://schemas.openxmlformats.org/officeDocument/2006/relationships/hyperlink" Target="https://www.partidodelau.com/juan-pablo-diaz-es-nombrado-como-nuevo-viceministro-de-relaciones-politica/" TargetMode="External"/><Relationship Id="rId127" Type="http://schemas.openxmlformats.org/officeDocument/2006/relationships/hyperlink" Target="https://www.cancilleria.gov.co/ministerio/secretaria-general" TargetMode="External"/><Relationship Id="rId313" Type="http://schemas.openxmlformats.org/officeDocument/2006/relationships/hyperlink" Target="https://www.infobae.com/colombia/2024/04/25/en-las-ultimas-horas-tres-de-las-fichas-claves-del-ministerio-de-la-igualdad-salieron-de-su-cargo/" TargetMode="External"/><Relationship Id="rId10" Type="http://schemas.openxmlformats.org/officeDocument/2006/relationships/hyperlink" Target="https://www.larepublica.co/economia/angel-custodio-cabrera-se-posesiono-como-nuevo-ministro-de-trabajo-2970496" TargetMode="External"/><Relationship Id="rId31" Type="http://schemas.openxmlformats.org/officeDocument/2006/relationships/hyperlink" Target="https://www.larepublica.co/economia/catalina-velasco-campuzano-sera-la-ministra-de-vivienda-durante-el-gobierno-de-petro-3419435" TargetMode="External"/><Relationship Id="rId52" Type="http://schemas.openxmlformats.org/officeDocument/2006/relationships/hyperlink" Target="https://www.centrodemocratico.com/comunicados-de-prensa/ricardo-lozano-designado-ministro-de-ambiente-y-desarrollo-sostenible_2560" TargetMode="External"/><Relationship Id="rId73" Type="http://schemas.openxmlformats.org/officeDocument/2006/relationships/hyperlink" Target="https://www.elheraldo.co/colombia/presidente-posesiona-angelica-mayolo-como-nueva-ministra-de-cultura-823014" TargetMode="External"/><Relationship Id="rId94" Type="http://schemas.openxmlformats.org/officeDocument/2006/relationships/hyperlink" Target="https://www.radionacional.co/actualidad/tecnologia/tito-jose-crissien-borrero-es-el-nuevo-ministro-de-ciencia-tecnologia-e" TargetMode="External"/><Relationship Id="rId148" Type="http://schemas.openxmlformats.org/officeDocument/2006/relationships/hyperlink" Target="https://www.linkedin.com/in/beatriz-emilia-mu%C3%B1oz-calder%C3%B3n-a66469101/?originalSubdomain=co" TargetMode="External"/><Relationship Id="rId169" Type="http://schemas.openxmlformats.org/officeDocument/2006/relationships/hyperlink" Target="https://www.google.com/search?q=viceministro+de+aguas+y+saneamiento+del+ministerio+de+vivienda+de+colombia&amp;rlz=1C1UEAD_esCL973CL973&amp;oq=viceministro+de+aguas+y+saneamiento+del+ministerio+de+vivienda+de+colombia+&amp;gs_lcrp=EgZjaHJvbWUyBggAEEUYOdIBCTE0MzA4ajBqN6gCALACAA&amp;sourceid=chrome&amp;ie=UTF-8" TargetMode="External"/><Relationship Id="rId4" Type="http://schemas.openxmlformats.org/officeDocument/2006/relationships/hyperlink" Target="https://www.portafolio.co/economia/gobierno/conozca-quienes-son-los-integrantes-del-equipo-de-gobierno-de-duque-519106" TargetMode="External"/><Relationship Id="rId180" Type="http://schemas.openxmlformats.org/officeDocument/2006/relationships/hyperlink" Target="https://www.minagricultura.gov.co/noticias/Paginas/Juan-Gonzalo-Botero-Botero-se-posesion%C3%B3-como-nuevo-viceministro-de-Asuntos-Agropecuarios-de-MinAgricultura.aspx" TargetMode="External"/><Relationship Id="rId215" Type="http://schemas.openxmlformats.org/officeDocument/2006/relationships/hyperlink" Target="https://www.linkedin.com/in/nicolasgalarza/?locale=es_ES" TargetMode="External"/><Relationship Id="rId236" Type="http://schemas.openxmlformats.org/officeDocument/2006/relationships/hyperlink" Target="https://www.linkedin.com/in/laura-jimena-mojica-salazar-53172b126/?originalSubdomain=co" TargetMode="External"/><Relationship Id="rId257" Type="http://schemas.openxmlformats.org/officeDocument/2006/relationships/hyperlink" Target="https://www.minsalud.gov.co/Paginas/Minsalud-rindio-cuentas-de-la-gestion-ante-los-colombianos.aspx" TargetMode="External"/><Relationship Id="rId278" Type="http://schemas.openxmlformats.org/officeDocument/2006/relationships/hyperlink" Target="https://www.prensajuridica.com/details/item/14738-texto-del-decreto-mediante-al-cual-se-nombra-a-nueva-secretaria-general-del-ministerio-de-transporte.html" TargetMode="External"/><Relationship Id="rId303" Type="http://schemas.openxmlformats.org/officeDocument/2006/relationships/hyperlink" Target="https://www.linkedin.com/in/sonia-esperanza-monroy-varela-04937018/?original_referer=https%3A%2F%2Fwww%2Egoogle%2Ecom%2F&amp;originalSubdomain=co" TargetMode="External"/><Relationship Id="rId42" Type="http://schemas.openxmlformats.org/officeDocument/2006/relationships/hyperlink" Target="https://www.centrodemocratico.com/comunicados-de-prensa/jose-manuel-restrepo-sera-ministro-de-comercio-industria-y-turismo_2539" TargetMode="External"/><Relationship Id="rId84" Type="http://schemas.openxmlformats.org/officeDocument/2006/relationships/hyperlink" Target="https://colombia.as.com/colombia/2021/09/28/actualidad/1632853510_571089.html" TargetMode="External"/><Relationship Id="rId138" Type="http://schemas.openxmlformats.org/officeDocument/2006/relationships/hyperlink" Target="https://www.mindefensa.gov.co/irj/portal/Mindefensa/contenido?NavigationTarget=navurl://eb1726c3098ed1240310da3cf64696be" TargetMode="External"/><Relationship Id="rId191" Type="http://schemas.openxmlformats.org/officeDocument/2006/relationships/hyperlink" Target="https://www.linkedin.com/in/saul-pineda-hoyos-b6583236/?originalSubdomain=co" TargetMode="External"/><Relationship Id="rId205" Type="http://schemas.openxmlformats.org/officeDocument/2006/relationships/hyperlink" Target="https://www.mineducacion.gov.co/portal/salaprensa/Comunicados/375292:Presidente-Ivan-Duque-posesiona-a-la-Viceministra-de-Educacion-Preescolar-Basica-y-Media" TargetMode="External"/><Relationship Id="rId247" Type="http://schemas.openxmlformats.org/officeDocument/2006/relationships/hyperlink" Target="https://www.minjusticia.gov.co/ministerio/Paginas/Viceministerio-de-Pol%C3%ADtica-Criminal-y-Justicia-Restaurativa1.aspx" TargetMode="External"/><Relationship Id="rId107" Type="http://schemas.openxmlformats.org/officeDocument/2006/relationships/hyperlink" Target="https://www.lasillavacia.com/silla-nacional/asi-va-el-nombramiento-de-los-100-cargos-claves-del-gobierno-de-petro/" TargetMode="External"/><Relationship Id="rId289" Type="http://schemas.openxmlformats.org/officeDocument/2006/relationships/hyperlink" Target="https://www.mintic.gov.co/portal/715/w3-article-276582.html" TargetMode="External"/><Relationship Id="rId11" Type="http://schemas.openxmlformats.org/officeDocument/2006/relationships/hyperlink" Target="https://www.larepublica.co/economia/angel-custodio-cabrera-se-posesiono-como-nuevo-ministro-de-trabajo-2970496" TargetMode="External"/><Relationship Id="rId53" Type="http://schemas.openxmlformats.org/officeDocument/2006/relationships/hyperlink" Target="https://www.elespectador.com/politica/ricardo-lozano-deja-el-ministerio-de-ambiente-y-en-su-reemplazo-llega-carlos-correa-article/" TargetMode="External"/><Relationship Id="rId149" Type="http://schemas.openxmlformats.org/officeDocument/2006/relationships/hyperlink" Target="https://www.linkedin.com/in/beatriz-emilia-mu%C3%B1oz-calder%C3%B3n-a66469101/?originalSubdomain=co" TargetMode="External"/><Relationship Id="rId314" Type="http://schemas.openxmlformats.org/officeDocument/2006/relationships/hyperlink" Target="https://www.infobae.com/colombia/2024/02/10/juan-carlos-florian-exactor-porno-y-designado-viceministro-de-la-igualdad-no-ha-sido-posesionado-en-su-cargo-tras-4-meses/" TargetMode="External"/><Relationship Id="rId95" Type="http://schemas.openxmlformats.org/officeDocument/2006/relationships/hyperlink" Target="https://www.eltiempo.com/vida/ciencia/ministerio-de-ciencia-quien-es-yesenia-oyala-la-nueva-ministra-762986" TargetMode="External"/><Relationship Id="rId160" Type="http://schemas.openxmlformats.org/officeDocument/2006/relationships/hyperlink" Target="https://www.linkedin.com/in/carlos-alberto-ruiz-5a475651/?originalSubdomain=co" TargetMode="External"/><Relationship Id="rId216" Type="http://schemas.openxmlformats.org/officeDocument/2006/relationships/hyperlink" Target="https://www.linkedin.com/in/nicolasgalarza/?locale=es_ES" TargetMode="External"/><Relationship Id="rId258" Type="http://schemas.openxmlformats.org/officeDocument/2006/relationships/hyperlink" Target="https://twitter.com/mincultura/status/1233843904363028483?lang=es" TargetMode="External"/><Relationship Id="rId22" Type="http://schemas.openxmlformats.org/officeDocument/2006/relationships/hyperlink" Target="https://www.defensa.com/colombia/carlos-holmes-trujillo-nuevo-ministro-defensa-colombia" TargetMode="External"/><Relationship Id="rId64" Type="http://schemas.openxmlformats.org/officeDocument/2006/relationships/hyperlink" Target="https://www.minjusticia.gov.co/Sala-de-prensa/Paginas/presidente-duque-designa-a-wilson-ruiz-orejuela-como-nuevo-ministro-de-justicia-y-del-derecho.aspx" TargetMode="External"/><Relationship Id="rId118" Type="http://schemas.openxmlformats.org/officeDocument/2006/relationships/hyperlink" Target="https://www.cancilleria.gov.co/newsroom/news/embajador-carrera-diplomatica-nuevo-viceministro-asuntos-multilaterales-carlos-arturo" TargetMode="External"/><Relationship Id="rId171" Type="http://schemas.openxmlformats.org/officeDocument/2006/relationships/hyperlink" Target="https://www.minhacienda.gov.co/webcenter/ShowProperty?nodeId=%2FConexionContent%2FWCC_CLUSTER-161522%2F%2FidcPrimaryFile&amp;revision=latestreleased" TargetMode="External"/><Relationship Id="rId227" Type="http://schemas.openxmlformats.org/officeDocument/2006/relationships/hyperlink" Target="https://www.minenergia.gov.co/es/ministerio/estructura-organizacional/organigrama-interactivo/" TargetMode="External"/><Relationship Id="rId269" Type="http://schemas.openxmlformats.org/officeDocument/2006/relationships/hyperlink" Target="https://www.linkedin.com/in/olga-luc%C3%ADa-ram%C3%ADrez-duarte-23729b49/?originalSubdomain=co" TargetMode="External"/><Relationship Id="rId33" Type="http://schemas.openxmlformats.org/officeDocument/2006/relationships/hyperlink" Target="https://colombia.as.com/colombia/2021/05/04/actualidad/1620083680_403437.html" TargetMode="External"/><Relationship Id="rId129" Type="http://schemas.openxmlformats.org/officeDocument/2006/relationships/hyperlink" Target="https://www.mintrabajo.gov.co/prensa/comunicados/2021/septiembre/isis-andrea-munoz-espinosa-asumio-en-propiedad-como-viceministra-de-relaciones-laborales-e-inspeccion" TargetMode="External"/><Relationship Id="rId280" Type="http://schemas.openxmlformats.org/officeDocument/2006/relationships/hyperlink" Target="https://vlex.com.co/vid/decreto-numero-1400-2023-942422964" TargetMode="External"/><Relationship Id="rId75" Type="http://schemas.openxmlformats.org/officeDocument/2006/relationships/hyperlink" Target="https://www.elpais.com.co/cultura/quien-es-jorge-ignacio-zorro-sanchez-el-nuevo-ministro-de-del-gobierno-petro.html" TargetMode="External"/><Relationship Id="rId140" Type="http://schemas.openxmlformats.org/officeDocument/2006/relationships/hyperlink" Target="https://www.mindefensa.gov.co/irj/portal/Mindefensa/contenido?NavigationTarget=navurl://eb1726c3098ed1240310da3cf64696be" TargetMode="External"/><Relationship Id="rId182" Type="http://schemas.openxmlformats.org/officeDocument/2006/relationships/hyperlink" Target="https://www.minagricultura.gov.co/noticias/Paginas/Juan-Gonzalo-Botero-Botero-se-posesion%C3%B3-como-nuevo-viceministro-de-Asuntos-Agropecuarios-de-MinAgricultura.aspx" TargetMode="External"/><Relationship Id="rId6" Type="http://schemas.openxmlformats.org/officeDocument/2006/relationships/hyperlink" Target="https://elpais.com/america-colombia/2023-04-26/los-nuevos-del-gabinete-de-petro-mas-ministros-del-entorno-cercano-al-presidente.html?event=go&amp;event_log=go&amp;prod=REGCRARTCHILE&amp;o=cerradochile" TargetMode="External"/><Relationship Id="rId238" Type="http://schemas.openxmlformats.org/officeDocument/2006/relationships/hyperlink" Target="https://www.linkedin.com/in/laura-jimena-mojica-salazar-53172b126/?originalSubdomain=co" TargetMode="External"/><Relationship Id="rId291" Type="http://schemas.openxmlformats.org/officeDocument/2006/relationships/hyperlink" Target="https://www.linkedin.com/in/lina-barrera-b97a4381/?originalSubdomain=co" TargetMode="External"/><Relationship Id="rId305" Type="http://schemas.openxmlformats.org/officeDocument/2006/relationships/hyperlink" Target="https://titocrissien.com/nelson-jose-orozco-salgado-nuevo-viceministro-de-talento-y-apropiacion-social-del-conocimiento-de-minciencias/" TargetMode="External"/><Relationship Id="rId44" Type="http://schemas.openxmlformats.org/officeDocument/2006/relationships/hyperlink" Target="https://pe.fashionnetwork.com/news/Colombia-nombra-a-maria-ximena-lombana-como-la-nueva-ministra-de-industria-y-comercio,1303873.html" TargetMode="External"/><Relationship Id="rId86" Type="http://schemas.openxmlformats.org/officeDocument/2006/relationships/hyperlink" Target="https://www.mintic.gov.co/portal/inicio/Sala-de-prensa/Noticias/275527:Mauricio-Lizcano-se-posesiona-como-Ministro-TIC-con-el-objetivo-de-llevar-conectividad-a-los-mas-pobres" TargetMode="External"/><Relationship Id="rId151" Type="http://schemas.openxmlformats.org/officeDocument/2006/relationships/hyperlink" Target="https://www.mindefensa.gov.co/irj/go/km/docs/Mindefensa/Documentos/descargas/Prensa/Documentos/memorias2019-2020.pdf"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s://www.larepublica.net/noticia/priscilla-zamora-rojas-vuelve-a-hacienda-como-viceministra-de-ingresos" TargetMode="External"/><Relationship Id="rId21" Type="http://schemas.openxmlformats.org/officeDocument/2006/relationships/hyperlink" Target="https://presidencia.gobiernocarlosalvarado.cr/autoridades/el-gabinete/" TargetMode="External"/><Relationship Id="rId42" Type="http://schemas.openxmlformats.org/officeDocument/2006/relationships/hyperlink" Target="https://delfino.cr/2022/09/renuncia-laura-bonilla-coto-ministra-de-agricultura-y-ganaderia" TargetMode="External"/><Relationship Id="rId63" Type="http://schemas.openxmlformats.org/officeDocument/2006/relationships/hyperlink" Target="http://www.rialnet.org/?q=es/node/653" TargetMode="External"/><Relationship Id="rId84" Type="http://schemas.openxmlformats.org/officeDocument/2006/relationships/hyperlink" Target="https://gobiernocarlosalvarado.cr/viceministros-y-viceministras/" TargetMode="External"/><Relationship Id="rId138" Type="http://schemas.openxmlformats.org/officeDocument/2006/relationships/hyperlink" Target="https://www.mjp.go.cr/Comunicacion/Nota?nom=Nombrados-nuevos-viceministros-del-Ministerio-de-Justicia-y-Paz" TargetMode="External"/><Relationship Id="rId159" Type="http://schemas.openxmlformats.org/officeDocument/2006/relationships/hyperlink" Target="https://gobiernocarlosalvarado.cr/viceministros-y-viceministras/" TargetMode="External"/><Relationship Id="rId170" Type="http://schemas.openxmlformats.org/officeDocument/2006/relationships/hyperlink" Target="https://www.asamblea.go.cr/glcp/Consultas%20de%20proyectos%20de%20ley%20a%20instituciones%20orde/22.188%20Plazo%20para%20responder%20hasta%20el%208%20de%20octubre%20de%202021/22.188%20Ministerio%20de%20Obras%20P%C3%BAblicas%20y%20Transportes%20624%2028-9-2021.pdf" TargetMode="External"/><Relationship Id="rId191" Type="http://schemas.openxmlformats.org/officeDocument/2006/relationships/hyperlink" Target="https://www.mag.go.cr/acerca_del_mag/jerarcas.html" TargetMode="External"/><Relationship Id="rId205" Type="http://schemas.openxmlformats.org/officeDocument/2006/relationships/hyperlink" Target="https://www.mcj.go.cr/el-ministerio/jerarcas" TargetMode="External"/><Relationship Id="rId226" Type="http://schemas.openxmlformats.org/officeDocument/2006/relationships/hyperlink" Target="https://semanariouniversidad.com/pais/renuncia-ministra-interina-de-vivienda-y-ministerio-acumula-mas-de-dos-meses-y-medio-sin-jerarca/" TargetMode="External"/><Relationship Id="rId247" Type="http://schemas.openxmlformats.org/officeDocument/2006/relationships/hyperlink" Target="https://www.minae.go.cr/acercaMinae/Jerarcas.aspx" TargetMode="External"/><Relationship Id="rId107" Type="http://schemas.openxmlformats.org/officeDocument/2006/relationships/hyperlink" Target="https://www.instagram.com/p/Ciuq1tEufgA/" TargetMode="External"/><Relationship Id="rId11" Type="http://schemas.openxmlformats.org/officeDocument/2006/relationships/hyperlink" Target="https://presidencia.gobiernocarlosalvarado.cr/autoridades/el-gabinete/" TargetMode="External"/><Relationship Id="rId32" Type="http://schemas.openxmlformats.org/officeDocument/2006/relationships/hyperlink" Target="https://presidencia.gobiernocarlosalvarado.cr/autoridades/el-gabinete/" TargetMode="External"/><Relationship Id="rId53" Type="http://schemas.openxmlformats.org/officeDocument/2006/relationships/hyperlink" Target="https://presidencia.gobiernocarlosalvarado.cr/autoridades/el-gabinete/" TargetMode="External"/><Relationship Id="rId74" Type="http://schemas.openxmlformats.org/officeDocument/2006/relationships/hyperlink" Target="https://www.minae.go.cr/acercaMinae/Jerarcas.aspx" TargetMode="External"/><Relationship Id="rId128" Type="http://schemas.openxmlformats.org/officeDocument/2006/relationships/hyperlink" Target="https://radios.ucr.ac.cr/2022/05/interferencia/noticias/rodrigo-chaves-gabinete/" TargetMode="External"/><Relationship Id="rId149" Type="http://schemas.openxmlformats.org/officeDocument/2006/relationships/hyperlink" Target="https://www.thedialogue.org/experts/melania-brenes-monge/?lang=es" TargetMode="External"/><Relationship Id="rId5" Type="http://schemas.openxmlformats.org/officeDocument/2006/relationships/hyperlink" Target="https://www.presidencia.go.cr/gabinete/ministerio-de-la-presidencia-0" TargetMode="External"/><Relationship Id="rId95" Type="http://schemas.openxmlformats.org/officeDocument/2006/relationships/hyperlink" Target="https://gobiernocarlosalvarado.cr/viceministros-y-viceministras/" TargetMode="External"/><Relationship Id="rId160" Type="http://schemas.openxmlformats.org/officeDocument/2006/relationships/hyperlink" Target="https://www.ministeriodesalud.go.cr/index.php/biblioteca-de-archivos-left/documentos-ministerio-de-salud/ministerio-de-salud/informes-institucionales/informes-de-gestion/informes-de-gestion-viveminitros-as/4828-informe-final-de-gestion-dr-pedro-gonzalez-morera-viceministro-de-salud/file" TargetMode="External"/><Relationship Id="rId181" Type="http://schemas.openxmlformats.org/officeDocument/2006/relationships/hyperlink" Target="https://www.linkedin.com/in/indiana-trejos-037a06267/?originalSubdomain=cr" TargetMode="External"/><Relationship Id="rId216" Type="http://schemas.openxmlformats.org/officeDocument/2006/relationships/hyperlink" Target="https://gobiernocarlosalvarado.cr/viceministros-y-viceministras/" TargetMode="External"/><Relationship Id="rId237" Type="http://schemas.openxmlformats.org/officeDocument/2006/relationships/hyperlink" Target="https://www.nacion.com/el-pais/gobierno/presidencia-destituye-a-viceministra-de-ciencia-y/5OFXUEHYRVFMNLJ2MFDWNGJURQ/story/" TargetMode="External"/><Relationship Id="rId22" Type="http://schemas.openxmlformats.org/officeDocument/2006/relationships/hyperlink" Target="https://presidencia.gobiernocarlosalvarado.cr/autoridades/el-gabinete/" TargetMode="External"/><Relationship Id="rId43" Type="http://schemas.openxmlformats.org/officeDocument/2006/relationships/hyperlink" Target="https://crc891.com/nacionales/politica/asesor-de-chaves-pasa-del-cnp-a-ministro-de-agricultura-y-ganaderia/" TargetMode="External"/><Relationship Id="rId64" Type="http://schemas.openxmlformats.org/officeDocument/2006/relationships/hyperlink" Target="http://www.rialnet.org/?q=es/node/653" TargetMode="External"/><Relationship Id="rId118" Type="http://schemas.openxmlformats.org/officeDocument/2006/relationships/hyperlink" Target="https://www.hacienda.go.cr/docs/AutoridadesInstitucionalesMH.pdf" TargetMode="External"/><Relationship Id="rId139" Type="http://schemas.openxmlformats.org/officeDocument/2006/relationships/hyperlink" Target="https://delfino.cr/2023/08/sergio-sevilla-perez-renuncia-a-su-puesto-de-viceministro-de-justicia-y-paz" TargetMode="External"/><Relationship Id="rId85" Type="http://schemas.openxmlformats.org/officeDocument/2006/relationships/hyperlink" Target="https://gobiernocarlosalvarado.cr/viceministros-y-viceministras/" TargetMode="External"/><Relationship Id="rId150" Type="http://schemas.openxmlformats.org/officeDocument/2006/relationships/hyperlink" Target="https://www.thedialogue.org/experts/melania-brenes-monge/?lang=es" TargetMode="External"/><Relationship Id="rId171" Type="http://schemas.openxmlformats.org/officeDocument/2006/relationships/hyperlink" Target="https://www.linkedin.com/in/carlos-avila-arquin-executive-mba-7782993b/?originalSubdomain=cr" TargetMode="External"/><Relationship Id="rId192" Type="http://schemas.openxmlformats.org/officeDocument/2006/relationships/hyperlink" Target="https://www.mag.go.cr/acerca_del_mag/jerarcas.html" TargetMode="External"/><Relationship Id="rId206" Type="http://schemas.openxmlformats.org/officeDocument/2006/relationships/hyperlink" Target="https://www.mcj.go.cr/el-ministerio/jerarcas" TargetMode="External"/><Relationship Id="rId227" Type="http://schemas.openxmlformats.org/officeDocument/2006/relationships/hyperlink" Target="https://www.mideplan.go.cr/viceministro-de-mideplan-reforzara-areas-de-evaluacion-y-planificacion-regional" TargetMode="External"/><Relationship Id="rId248" Type="http://schemas.openxmlformats.org/officeDocument/2006/relationships/hyperlink" Target="https://www.minae.go.cr/acercaMinae/Jerarcas.aspx" TargetMode="External"/><Relationship Id="rId12" Type="http://schemas.openxmlformats.org/officeDocument/2006/relationships/hyperlink" Target="https://presidencia.gobiernocarlosalvarado.cr/autoridades/el-gabinete/" TargetMode="External"/><Relationship Id="rId33" Type="http://schemas.openxmlformats.org/officeDocument/2006/relationships/hyperlink" Target="https://www.presidencia.go.cr/gabinete/ministro-de-obras-publicas-y-transportes-mopt" TargetMode="External"/><Relationship Id="rId108" Type="http://schemas.openxmlformats.org/officeDocument/2006/relationships/hyperlink" Target="https://gobiernocarlosalvarado.cr/viceministros-y-viceministras/" TargetMode="External"/><Relationship Id="rId129" Type="http://schemas.openxmlformats.org/officeDocument/2006/relationships/hyperlink" Target="https://radios.ucr.ac.cr/2022/05/interferencia/noticias/rodrigo-chaves-gabinete/" TargetMode="External"/><Relationship Id="rId54" Type="http://schemas.openxmlformats.org/officeDocument/2006/relationships/hyperlink" Target="https://presidencia.gobiernocarlosalvarado.cr/autoridades/el-gabinete/" TargetMode="External"/><Relationship Id="rId75" Type="http://schemas.openxmlformats.org/officeDocument/2006/relationships/hyperlink" Target="https://www.mivah.go.cr/Nosotros_Autoridades.shtml" TargetMode="External"/><Relationship Id="rId96" Type="http://schemas.openxmlformats.org/officeDocument/2006/relationships/hyperlink" Target="https://www.linkedin.com/in/mar%C3%ADa-devandas-calder%C3%B3n-209b44a5/?originalSubdomain=cr" TargetMode="External"/><Relationship Id="rId140" Type="http://schemas.openxmlformats.org/officeDocument/2006/relationships/hyperlink" Target="https://www.mjp.go.cr/Acerca/Jerarcas?nom=viceministraPaz-ErickaMadrizChinchilla" TargetMode="External"/><Relationship Id="rId161" Type="http://schemas.openxmlformats.org/officeDocument/2006/relationships/hyperlink" Target="https://delfino.cr/2023/06/salud-confirma-la-renuncia-de-sus-dos-viceministros-y-de-su-directora-general" TargetMode="External"/><Relationship Id="rId182" Type="http://schemas.openxmlformats.org/officeDocument/2006/relationships/hyperlink" Target="https://www.linkedin.com/in/indiana-trejos-037a06267/?originalSubdomain=cr" TargetMode="External"/><Relationship Id="rId217" Type="http://schemas.openxmlformats.org/officeDocument/2006/relationships/hyperlink" Target="https://www.linkedin.com/in/margareth-solano-s%C3%A1nchez-70898839/?originalSubdomain=cr" TargetMode="External"/><Relationship Id="rId6" Type="http://schemas.openxmlformats.org/officeDocument/2006/relationships/hyperlink" Target="https://presidencia.gobiernocarlosalvarado.cr/autoridades/el-gabinete/" TargetMode="External"/><Relationship Id="rId238" Type="http://schemas.openxmlformats.org/officeDocument/2006/relationships/hyperlink" Target="https://www.linkedin.com/in/orlando-vega-528973287/?originalSubdomain=cr" TargetMode="External"/><Relationship Id="rId23" Type="http://schemas.openxmlformats.org/officeDocument/2006/relationships/hyperlink" Target="https://www.mjp.go.cr/Acerca/Jerarcas?nom=ministro-GeraldCamposValverde" TargetMode="External"/><Relationship Id="rId119" Type="http://schemas.openxmlformats.org/officeDocument/2006/relationships/hyperlink" Target="https://www.hacienda.go.cr/docs/AutoridadesInstitucionalesMH.pdf" TargetMode="External"/><Relationship Id="rId44" Type="http://schemas.openxmlformats.org/officeDocument/2006/relationships/hyperlink" Target="https://presidencia.gobiernocarlosalvarado.cr/autoridades/el-gabinete/" TargetMode="External"/><Relationship Id="rId65" Type="http://schemas.openxmlformats.org/officeDocument/2006/relationships/hyperlink" Target="https://semanariouniversidad.com/pais/nueva-ministra-de-trabajo-aqui-no-se-vale-solo-atender-a-unos-sectores-y-dejar-de-lado-a-otros/" TargetMode="External"/><Relationship Id="rId86" Type="http://schemas.openxmlformats.org/officeDocument/2006/relationships/hyperlink" Target="https://gobiernocarlosalvarado.cr/viceministros-y-viceministras/" TargetMode="External"/><Relationship Id="rId130" Type="http://schemas.openxmlformats.org/officeDocument/2006/relationships/hyperlink" Target="https://delfino.cr/2023/05/manuel-jimenez-recibe-permiso-de-la-corte-para-ser-viceministro-de-seguridad" TargetMode="External"/><Relationship Id="rId151" Type="http://schemas.openxmlformats.org/officeDocument/2006/relationships/hyperlink" Target="https://radios.ucr.ac.cr/2022/05/interferencia/noticias/rodrigo-chaves-gabinete/" TargetMode="External"/><Relationship Id="rId172" Type="http://schemas.openxmlformats.org/officeDocument/2006/relationships/hyperlink" Target="https://www.linkedin.com/in/carlos-avila-arquin-executive-mba-7782993b/?originalSubdomain=cr" TargetMode="External"/><Relationship Id="rId193" Type="http://schemas.openxmlformats.org/officeDocument/2006/relationships/hyperlink" Target="https://gobiernocarlosalvarado.cr/viceministros-y-viceministras/" TargetMode="External"/><Relationship Id="rId207" Type="http://schemas.openxmlformats.org/officeDocument/2006/relationships/hyperlink" Target="https://www.mcj.go.cr/el-ministerio/jerarcas" TargetMode="External"/><Relationship Id="rId228" Type="http://schemas.openxmlformats.org/officeDocument/2006/relationships/hyperlink" Target="https://delfino.cr/2021/10/renuncio-viceministro-de-planificacion-carlos-luis-molina-rodriguez" TargetMode="External"/><Relationship Id="rId249" Type="http://schemas.openxmlformats.org/officeDocument/2006/relationships/hyperlink" Target="https://www.facebook.com/minaecr/posts/presidente-carlos-alvarado-juramenta-a-nuevo-viceministro-de-recursos-naturales-/3289477077805525/?locale=es_LA" TargetMode="External"/><Relationship Id="rId13" Type="http://schemas.openxmlformats.org/officeDocument/2006/relationships/hyperlink" Target="https://www.nacion.com/el-pais/politica/nogui-acosta-de-pescador-en-guanacaste-a-ministro/BYS2TMQYVNDE5JJSGGXFI576M4/story/" TargetMode="External"/><Relationship Id="rId109" Type="http://schemas.openxmlformats.org/officeDocument/2006/relationships/hyperlink" Target="https://www.rree.go.cr/?sec=servicios&amp;cat=prensa&amp;cont=593&amp;id=7187" TargetMode="External"/><Relationship Id="rId34" Type="http://schemas.openxmlformats.org/officeDocument/2006/relationships/hyperlink" Target="https://www.presidencia.go.cr/gabinete/ministro-de-obras-publicas-y-transportes-mopt" TargetMode="External"/><Relationship Id="rId55" Type="http://schemas.openxmlformats.org/officeDocument/2006/relationships/hyperlink" Target="http://gda.com/detalle-de-la-noticia/?article=4151271" TargetMode="External"/><Relationship Id="rId76" Type="http://schemas.openxmlformats.org/officeDocument/2006/relationships/hyperlink" Target="https://www.nacion.com/el-pais/servicios/jessica-martinez-nueva-ministra-de-vivienda-se/AYGYUTV3UBAUNIWDPHVSJKYUSI/story/" TargetMode="External"/><Relationship Id="rId97" Type="http://schemas.openxmlformats.org/officeDocument/2006/relationships/hyperlink" Target="https://radios.ucr.ac.cr/2022/05/interferencia/noticias/rodrigo-chaves-gabinete/" TargetMode="External"/><Relationship Id="rId120" Type="http://schemas.openxmlformats.org/officeDocument/2006/relationships/hyperlink" Target="https://gobiernocarlosalvarado.cr/viceministros-y-viceministras/" TargetMode="External"/><Relationship Id="rId141" Type="http://schemas.openxmlformats.org/officeDocument/2006/relationships/hyperlink" Target="https://www.linkedin.com/in/vivianaboza/?originalSubdomain=cr" TargetMode="External"/><Relationship Id="rId7" Type="http://schemas.openxmlformats.org/officeDocument/2006/relationships/hyperlink" Target="https://presidencia.gobiernocarlosalvarado.cr/autoridades/el-gabinete/" TargetMode="External"/><Relationship Id="rId162" Type="http://schemas.openxmlformats.org/officeDocument/2006/relationships/hyperlink" Target="https://www.linkedin.com/in/allan-mora-42860250/?originalSubdomain=cr" TargetMode="External"/><Relationship Id="rId183" Type="http://schemas.openxmlformats.org/officeDocument/2006/relationships/hyperlink" Target="https://gobiernocarlosalvarado.cr/viceministros-y-viceministras/" TargetMode="External"/><Relationship Id="rId218" Type="http://schemas.openxmlformats.org/officeDocument/2006/relationships/hyperlink" Target="https://www.mcj.go.cr/sala-de-prensa/noticias/mujer-joven-afrocostarricense-asumira-el-cargo-de-viceministra-de-juventud" TargetMode="External"/><Relationship Id="rId239" Type="http://schemas.openxmlformats.org/officeDocument/2006/relationships/hyperlink" Target="https://www.micitt.go.cr/micitt/viceministro-de-ciencia-tecnologia-e-innovacion" TargetMode="External"/><Relationship Id="rId250" Type="http://schemas.openxmlformats.org/officeDocument/2006/relationships/hyperlink" Target="https://www.facebook.com/minaecr/posts/presidente-carlos-alvarado-juramenta-a-nuevo-viceministro-de-recursos-naturales-/3289477077805525/?locale=es_LA" TargetMode="External"/><Relationship Id="rId24" Type="http://schemas.openxmlformats.org/officeDocument/2006/relationships/hyperlink" Target="https://www.nacion.com/sucesos/judiciales/gerald-campos-pide-permiso-a-corte-plena-para/IPDORTUZT5CJFEBLGT5WXWHDYA/story/" TargetMode="External"/><Relationship Id="rId45" Type="http://schemas.openxmlformats.org/officeDocument/2006/relationships/hyperlink" Target="https://presidencia.gobiernocarlosalvarado.cr/autoridades/el-gabinete/" TargetMode="External"/><Relationship Id="rId66" Type="http://schemas.openxmlformats.org/officeDocument/2006/relationships/hyperlink" Target="https://www.mcj.go.cr/index.php/el-ministerio/jerarcas/ministra-de-cultura-y-juventud/nayuribe-guadamuz-rosales-ministra-de-cultura" TargetMode="External"/><Relationship Id="rId87" Type="http://schemas.openxmlformats.org/officeDocument/2006/relationships/hyperlink" Target="https://gobiernocarlosalvarado.cr/viceministros-y-viceministras/" TargetMode="External"/><Relationship Id="rId110" Type="http://schemas.openxmlformats.org/officeDocument/2006/relationships/hyperlink" Target="https://www.rree.go.cr/?sec=inicio&amp;cat=contactos&amp;cont=648&amp;tipo=I&amp;id=1028" TargetMode="External"/><Relationship Id="rId131" Type="http://schemas.openxmlformats.org/officeDocument/2006/relationships/hyperlink" Target="https://www.linkedin.com/in/carlos-andr%C3%A9s-torres-salas-8387a575/?original_referer=https%3A%2F%2Fwww%2Egoogle%2Ecom%2F&amp;originalSubdomain=cr" TargetMode="External"/><Relationship Id="rId152" Type="http://schemas.openxmlformats.org/officeDocument/2006/relationships/hyperlink" Target="https://delfino.cr/2022/08/ejecutivo-llena-las-dos-vacantes-en-viceministerios-del-mep" TargetMode="External"/><Relationship Id="rId173" Type="http://schemas.openxmlformats.org/officeDocument/2006/relationships/hyperlink" Target="https://gobiernocarlosalvarado.cr/viceministros-y-viceministras/" TargetMode="External"/><Relationship Id="rId194" Type="http://schemas.openxmlformats.org/officeDocument/2006/relationships/hyperlink" Target="https://uisil.ac.cr/noticias/funcionarios_del_ministerio_de__trabajo_y_seguridad_social_(mtss)_se_graduaron_en_lengua_ngabere.html" TargetMode="External"/><Relationship Id="rId208" Type="http://schemas.openxmlformats.org/officeDocument/2006/relationships/hyperlink" Target="https://gobiernocarlosalvarado.cr/viceministros-y-viceministras/" TargetMode="External"/><Relationship Id="rId229" Type="http://schemas.openxmlformats.org/officeDocument/2006/relationships/hyperlink" Target="https://www.mideplan.go.cr/viceministro" TargetMode="External"/><Relationship Id="rId240" Type="http://schemas.openxmlformats.org/officeDocument/2006/relationships/hyperlink" Target="https://www.micitt.go.cr/micitt/jerarcas-y-autoridades/viceministro-de-telecomunicaciones" TargetMode="External"/><Relationship Id="rId14" Type="http://schemas.openxmlformats.org/officeDocument/2006/relationships/hyperlink" Target="https://www.presidencia.go.cr/gabinete/ministerio-de-hacienda-mh" TargetMode="External"/><Relationship Id="rId35" Type="http://schemas.openxmlformats.org/officeDocument/2006/relationships/hyperlink" Target="https://www.larepublica.net/noticia/nuevo-ministro-del-mopt-dejara-cargo-en-universidad-de-canada-para-enfrentar-rezago-de-infraestructura-tica" TargetMode="External"/><Relationship Id="rId56" Type="http://schemas.openxmlformats.org/officeDocument/2006/relationships/hyperlink" Target="https://www.energiaestrategica.com/andrea-meza-murillo-fue-nombrada-ministra-de-ambiente-y-energia-de-costa-rica/" TargetMode="External"/><Relationship Id="rId77" Type="http://schemas.openxmlformats.org/officeDocument/2006/relationships/hyperlink" Target="https://www.nacion.com/el-pais/politica/renuncian-ministra-y-viceministro-de-vivienda/TYKOWOQKUBBNTL5X2NTLMLDI2U/story/" TargetMode="External"/><Relationship Id="rId100" Type="http://schemas.openxmlformats.org/officeDocument/2006/relationships/hyperlink" Target="https://www.linkedin.com/in/randall-ot%C3%A1rola-madrigal-81ba8a50/?originalSubdomain=cr" TargetMode="External"/><Relationship Id="rId8" Type="http://schemas.openxmlformats.org/officeDocument/2006/relationships/hyperlink" Target="https://x.com/CRcancilleria/status/1529533895745671169" TargetMode="External"/><Relationship Id="rId98" Type="http://schemas.openxmlformats.org/officeDocument/2006/relationships/hyperlink" Target="https://radios.ucr.ac.cr/2022/05/interferencia/noticias/rodrigo-chaves-gabinete/" TargetMode="External"/><Relationship Id="rId121" Type="http://schemas.openxmlformats.org/officeDocument/2006/relationships/hyperlink" Target="https://delfino.cr/2022/10/destituido-viceministro-de-seguridad-por-licitacion-aparentemente-disenada-para-una-empresa-en-especifico" TargetMode="External"/><Relationship Id="rId142" Type="http://schemas.openxmlformats.org/officeDocument/2006/relationships/hyperlink" Target="https://www.mjp.go.cr/Comunicacion/Nota?nom=Nombrados-nuevos-viceministros-del-Ministerio-de-Justicia-y-Paz" TargetMode="External"/><Relationship Id="rId163" Type="http://schemas.openxmlformats.org/officeDocument/2006/relationships/hyperlink" Target="https://www.linkedin.com/in/allan-mora-42860250/?originalSubdomain=cr" TargetMode="External"/><Relationship Id="rId184" Type="http://schemas.openxmlformats.org/officeDocument/2006/relationships/hyperlink" Target="https://www.linkedin.com/in/marlon-monge-7524a468/?originalSubdomain=cr" TargetMode="External"/><Relationship Id="rId219" Type="http://schemas.openxmlformats.org/officeDocument/2006/relationships/hyperlink" Target="https://delfino.cr/2024/03/ministerio-de-cultura-y-juventud-destituye-a-viceministra-kristel-ward" TargetMode="External"/><Relationship Id="rId230" Type="http://schemas.openxmlformats.org/officeDocument/2006/relationships/hyperlink" Target="https://www.mideplan.go.cr/viceministro" TargetMode="External"/><Relationship Id="rId251" Type="http://schemas.openxmlformats.org/officeDocument/2006/relationships/hyperlink" Target="https://www.diarioextra.com/Noticia/detalle/428351/echan-a-las-2-viceministras-de-ambiente" TargetMode="External"/><Relationship Id="rId25" Type="http://schemas.openxmlformats.org/officeDocument/2006/relationships/hyperlink" Target="https://www.nacion.com/sucesos/judiciales/gerald-campos-pide-permiso-a-corte-plena-para/IPDORTUZT5CJFEBLGT5WXWHDYA/story/" TargetMode="External"/><Relationship Id="rId46" Type="http://schemas.openxmlformats.org/officeDocument/2006/relationships/hyperlink" Target="https://www.ministeriodesalud.go.cr/index.php?option=com_content&amp;view=article&amp;id=27&amp;catid=12" TargetMode="External"/><Relationship Id="rId67" Type="http://schemas.openxmlformats.org/officeDocument/2006/relationships/hyperlink" Target="https://www.nacion.com/viva/cultura/ella-es-nayuribe-guadamuz-la-nueva-ministra-de/J6VUWABI2BACXOYPRB6CJEGCDI/story/" TargetMode="External"/><Relationship Id="rId88" Type="http://schemas.openxmlformats.org/officeDocument/2006/relationships/hyperlink" Target="https://gobiernocarlosalvarado.cr/viceministros-y-viceministras/" TargetMode="External"/><Relationship Id="rId111" Type="http://schemas.openxmlformats.org/officeDocument/2006/relationships/hyperlink" Target="https://www.puroperiodismo.com/2022/05/canciller-arnoldo-andre-promete-diplomacia-innovadora-e-inclusiva-nombra-de-vicecanciller-a-embajadora-en-alemania/" TargetMode="External"/><Relationship Id="rId132" Type="http://schemas.openxmlformats.org/officeDocument/2006/relationships/hyperlink" Target="https://www.pgr.go.cr/wp-content/uploads/2023/06/RG-130623.pdf" TargetMode="External"/><Relationship Id="rId153" Type="http://schemas.openxmlformats.org/officeDocument/2006/relationships/hyperlink" Target="https://www.mep.go.cr/transparencia-institucional/jerarcas-y-juntas-directivas" TargetMode="External"/><Relationship Id="rId174" Type="http://schemas.openxmlformats.org/officeDocument/2006/relationships/hyperlink" Target="https://www.linkedin.com/in/carlos-mora-bb8921251/?originalSubdomain=cr" TargetMode="External"/><Relationship Id="rId195" Type="http://schemas.openxmlformats.org/officeDocument/2006/relationships/hyperlink" Target="https://radios.ucr.ac.cr/2022/05/interferencia/noticias/rodrigo-chaves-gabinete/" TargetMode="External"/><Relationship Id="rId209" Type="http://schemas.openxmlformats.org/officeDocument/2006/relationships/hyperlink" Target="https://www.mcj.go.cr/sites/default/files/2022-01/Circular%20DVMA-025-2022%20Actas%20y%20expedientes%20de%20sesiones.pdf" TargetMode="External"/><Relationship Id="rId220" Type="http://schemas.openxmlformats.org/officeDocument/2006/relationships/hyperlink" Target="https://www.linkedin.com/in/andrea-fern%C3%A1ndez-barrantes-3b5a0235/?originalSubdomain=cr" TargetMode="External"/><Relationship Id="rId241" Type="http://schemas.openxmlformats.org/officeDocument/2006/relationships/hyperlink" Target="https://www.un.org/bbnj/sites/www.un.org.bbnj/files/costa-rica3.pdf" TargetMode="External"/><Relationship Id="rId15" Type="http://schemas.openxmlformats.org/officeDocument/2006/relationships/hyperlink" Target="https://www.presidencia.go.cr/gabinete/ministerio-de-hacienda-mh" TargetMode="External"/><Relationship Id="rId36" Type="http://schemas.openxmlformats.org/officeDocument/2006/relationships/hyperlink" Target="https://www.nacion.com/el-pais/politica/decisiones-sobre-arroz-y-medicinas-vendran-en/Z6EEQY3OV5GQ3DVJRDGKUOVPMI/story/" TargetMode="External"/><Relationship Id="rId57" Type="http://schemas.openxmlformats.org/officeDocument/2006/relationships/hyperlink" Target="https://presidencia.gobiernocarlosalvarado.cr/autoridades/el-gabinete/" TargetMode="External"/><Relationship Id="rId78" Type="http://schemas.openxmlformats.org/officeDocument/2006/relationships/hyperlink" Target="https://www.comex.go.cr/transparencia/jerarcas-y-decisiones/" TargetMode="External"/><Relationship Id="rId99" Type="http://schemas.openxmlformats.org/officeDocument/2006/relationships/hyperlink" Target="https://elobservadorcr.com/tras-dos-anos-en-el-poder-enfrentamientos-acrecientan-distancia-de-chaves-con-diputados-y-sectores/" TargetMode="External"/><Relationship Id="rId101" Type="http://schemas.openxmlformats.org/officeDocument/2006/relationships/hyperlink" Target="https://radios.ucr.ac.cr/2022/05/interferencia/noticias/rodrigo-chaves-gabinete/" TargetMode="External"/><Relationship Id="rId122" Type="http://schemas.openxmlformats.org/officeDocument/2006/relationships/hyperlink" Target="https://www.pgr.go.cr/wp-content/uploads/2023/05/RG-150523.pdf" TargetMode="External"/><Relationship Id="rId143" Type="http://schemas.openxmlformats.org/officeDocument/2006/relationships/hyperlink" Target="https://www.mjp.go.cr/Comunicacion/Nota?nom=Nombrados-nuevos-viceministros-del-Ministerio-de-Justicia-y-Paz" TargetMode="External"/><Relationship Id="rId164" Type="http://schemas.openxmlformats.org/officeDocument/2006/relationships/hyperlink" Target="https://www.nacion.com/el-pais/infraestructura/nuevo-viceministro-de-infraestructura-asume/AU27QAB7PVEGTELPXCXBVIG6UU/story/" TargetMode="External"/><Relationship Id="rId185" Type="http://schemas.openxmlformats.org/officeDocument/2006/relationships/hyperlink" Target="https://web.facebook.com/tvnnoticiaszonanorte/posts/el-sancarle%C3%B1o-fernando-vargas-p%C3%A9rez-fue-designado-como-viceministro-del-minister/2012317972311368/?locale=ms_MY&amp;_rdc=1&amp;_rdr" TargetMode="External"/><Relationship Id="rId9" Type="http://schemas.openxmlformats.org/officeDocument/2006/relationships/hyperlink" Target="https://www.rree.go.cr/?sec=ministerio&amp;cat=despacho%20ministro" TargetMode="External"/><Relationship Id="rId210" Type="http://schemas.openxmlformats.org/officeDocument/2006/relationships/hyperlink" Target="https://radios.ucr.ac.cr/2022/05/interferencia/noticias/rodrigo-chaves-gabinete/" TargetMode="External"/><Relationship Id="rId26" Type="http://schemas.openxmlformats.org/officeDocument/2006/relationships/hyperlink" Target="https://delfino.cr/2019/07/giselle-cruz-se-mantendra-como-ministra-de-educacion" TargetMode="External"/><Relationship Id="rId231" Type="http://schemas.openxmlformats.org/officeDocument/2006/relationships/hyperlink" Target="https://www.mideplan.go.cr/viceministro" TargetMode="External"/><Relationship Id="rId252" Type="http://schemas.openxmlformats.org/officeDocument/2006/relationships/hyperlink" Target="https://www.diarioextra.com/Noticia/detalle/428351/echan-a-las-2-viceministras-de-ambiente" TargetMode="External"/><Relationship Id="rId47" Type="http://schemas.openxmlformats.org/officeDocument/2006/relationships/hyperlink" Target="https://x.com/msaludcr/status/1524761794094505986?lang=es" TargetMode="External"/><Relationship Id="rId68" Type="http://schemas.openxmlformats.org/officeDocument/2006/relationships/hyperlink" Target="https://www.mcj.go.cr/index.php/el-ministerio/jerarcas/ministra-de-cultura-y-juventud/nayuribe-guadamuz-rosales-ministra-de-cultura" TargetMode="External"/><Relationship Id="rId89" Type="http://schemas.openxmlformats.org/officeDocument/2006/relationships/hyperlink" Target="https://gobiernocarlosalvarado.cr/viceministros-y-viceministras/" TargetMode="External"/><Relationship Id="rId112" Type="http://schemas.openxmlformats.org/officeDocument/2006/relationships/hyperlink" Target="https://www.linkedin.com/in/isaac-castro-esquivel-economista/?originalSubdomain=cr" TargetMode="External"/><Relationship Id="rId133" Type="http://schemas.openxmlformats.org/officeDocument/2006/relationships/hyperlink" Target="https://radios.ucr.ac.cr/2022/05/interferencia/noticias/rodrigo-chaves-gabinete/" TargetMode="External"/><Relationship Id="rId154" Type="http://schemas.openxmlformats.org/officeDocument/2006/relationships/hyperlink" Target="https://www.linkedin.com/in/alejandra-acuna-navarro-84989a66/?originalSubdomain=cr" TargetMode="External"/><Relationship Id="rId175" Type="http://schemas.openxmlformats.org/officeDocument/2006/relationships/hyperlink" Target="https://radios.ucr.ac.cr/2022/05/interferencia/noticias/rodrigo-chaves-gabinete/" TargetMode="External"/><Relationship Id="rId196" Type="http://schemas.openxmlformats.org/officeDocument/2006/relationships/hyperlink" Target="https://radios.ucr.ac.cr/2022/05/interferencia/noticias/rodrigo-chaves-gabinete/" TargetMode="External"/><Relationship Id="rId200" Type="http://schemas.openxmlformats.org/officeDocument/2006/relationships/hyperlink" Target="https://www.mtss.go.cr/elministerio/transparencia/informes_institucionales/informes/informes-gestion/informes-gestion/natalia_alvarez_rojas.pdf" TargetMode="External"/><Relationship Id="rId16" Type="http://schemas.openxmlformats.org/officeDocument/2006/relationships/hyperlink" Target="https://presidencia.gobiernocarlosalvarado.cr/autoridades/el-gabinete/" TargetMode="External"/><Relationship Id="rId221" Type="http://schemas.openxmlformats.org/officeDocument/2006/relationships/hyperlink" Target="https://radios.ucr.ac.cr/2022/05/interferencia/noticias/rodrigo-chaves-gabinete/" TargetMode="External"/><Relationship Id="rId242" Type="http://schemas.openxmlformats.org/officeDocument/2006/relationships/hyperlink" Target="https://www.linkedin.com/in/haydeerdrz/?originalSubdomain=cr" TargetMode="External"/><Relationship Id="rId37" Type="http://schemas.openxmlformats.org/officeDocument/2006/relationships/hyperlink" Target="https://www.meic.go.cr/web/85/meic/jerarcas.php" TargetMode="External"/><Relationship Id="rId58" Type="http://schemas.openxmlformats.org/officeDocument/2006/relationships/hyperlink" Target="https://presidencia.gobiernocarlosalvarado.cr/autoridades/el-gabinete/" TargetMode="External"/><Relationship Id="rId79" Type="http://schemas.openxmlformats.org/officeDocument/2006/relationships/hyperlink" Target="https://www.nacion.com/blogs/cronicas-de-mercados/manuel-tovar-el-futuro-ministro-de-comex-que/34YVDHAENVCHXE42RKLXDM624I/story/" TargetMode="External"/><Relationship Id="rId102" Type="http://schemas.openxmlformats.org/officeDocument/2006/relationships/hyperlink" Target="https://web.facebook.com/watch/?v=6660067810751209" TargetMode="External"/><Relationship Id="rId123" Type="http://schemas.openxmlformats.org/officeDocument/2006/relationships/hyperlink" Target="https://www.seguridadpublica.go.cr/ministerio/jerarcas.aspx" TargetMode="External"/><Relationship Id="rId144" Type="http://schemas.openxmlformats.org/officeDocument/2006/relationships/hyperlink" Target="https://www.mjp.go.cr/Acerca/Jerarcas?nom=viceministrojusticia-ExleineSanchezTorres" TargetMode="External"/><Relationship Id="rId90" Type="http://schemas.openxmlformats.org/officeDocument/2006/relationships/hyperlink" Target="https://gobiernocarlosalvarado.cr/viceministros-y-viceministras/" TargetMode="External"/><Relationship Id="rId165" Type="http://schemas.openxmlformats.org/officeDocument/2006/relationships/hyperlink" Target="https://semanariouniversidad.com/pais/viceministro-de-infraestructura-asume-direccion-ejecutiva-del-conavi/" TargetMode="External"/><Relationship Id="rId186" Type="http://schemas.openxmlformats.org/officeDocument/2006/relationships/hyperlink" Target="https://ameliarueda.com/nota/denuncian-viceministro-presunto-trafico-de-influencias-noticias-costa-rica" TargetMode="External"/><Relationship Id="rId211" Type="http://schemas.openxmlformats.org/officeDocument/2006/relationships/hyperlink" Target="https://radios.ucr.ac.cr/2022/05/interferencia/noticias/rodrigo-chaves-gabinete/" TargetMode="External"/><Relationship Id="rId232" Type="http://schemas.openxmlformats.org/officeDocument/2006/relationships/hyperlink" Target="https://gobiernocarlosalvarado.cr/viceministros-y-viceministras/" TargetMode="External"/><Relationship Id="rId253" Type="http://schemas.openxmlformats.org/officeDocument/2006/relationships/hyperlink" Target="https://www.linkedin.com/in/fdelgadoj21189/?originalSubdomain=cr" TargetMode="External"/><Relationship Id="rId27" Type="http://schemas.openxmlformats.org/officeDocument/2006/relationships/hyperlink" Target="https://www.swissinfo.ch/spa/renuncia-ministra-de-educaci&#243;n-tras-pol&#233;mica-prueba-a-menores-en-costa-rica/47111252" TargetMode="External"/><Relationship Id="rId48" Type="http://schemas.openxmlformats.org/officeDocument/2006/relationships/hyperlink" Target="https://delfino.cr/2023/05/vicepresidenta-mary-munive-asumira-como-recargo-el-ministerio-de-salud" TargetMode="External"/><Relationship Id="rId69" Type="http://schemas.openxmlformats.org/officeDocument/2006/relationships/hyperlink" Target="https://www.mideplan.go.cr/ministra" TargetMode="External"/><Relationship Id="rId113" Type="http://schemas.openxmlformats.org/officeDocument/2006/relationships/hyperlink" Target="https://gobiernocarlosalvarado.cr/viceministros-y-viceministras/" TargetMode="External"/><Relationship Id="rId134" Type="http://schemas.openxmlformats.org/officeDocument/2006/relationships/hyperlink" Target="https://www.teletica.com/entrevistas/eric-lacayo-trabajaremos-duro-por-mejorar-las-condiciones-de-los-oficiales_334784" TargetMode="External"/><Relationship Id="rId80" Type="http://schemas.openxmlformats.org/officeDocument/2006/relationships/hyperlink" Target="https://www.comex.go.cr/transparencia/jerarcas-y-decisiones/" TargetMode="External"/><Relationship Id="rId155" Type="http://schemas.openxmlformats.org/officeDocument/2006/relationships/hyperlink" Target="https://www.linkedin.com/in/alejandra-acuna-navarro-84989a66/?originalSubdomain=cr" TargetMode="External"/><Relationship Id="rId176" Type="http://schemas.openxmlformats.org/officeDocument/2006/relationships/hyperlink" Target="https://www.linkedin.com/in/christian-rucavado-5355b115/?originalSubdomain=cr" TargetMode="External"/><Relationship Id="rId197" Type="http://schemas.openxmlformats.org/officeDocument/2006/relationships/hyperlink" Target="https://www.diarioextra.com/Noticia/detalle/503843/nombran-nuevo-viceministro-de-trabajo-" TargetMode="External"/><Relationship Id="rId201" Type="http://schemas.openxmlformats.org/officeDocument/2006/relationships/hyperlink" Target="https://www.mtss.go.cr/prensa/comunicados/2023/marzo/cp_005_2023.html" TargetMode="External"/><Relationship Id="rId222" Type="http://schemas.openxmlformats.org/officeDocument/2006/relationships/hyperlink" Target="https://www.linkedin.com/in/roy-allan-jim%C3%A9nez-c%C3%A9spedes-b290a796/?originalSubdomain=cr" TargetMode="External"/><Relationship Id="rId243" Type="http://schemas.openxmlformats.org/officeDocument/2006/relationships/hyperlink" Target="https://www.facebook.com/minaecr/videos/viceministra-de-agua-y-mares-cynthia-barzuna-nos-detalla-los-resultados-de-la-se/1221267418341373/?locale=ms_MY" TargetMode="External"/><Relationship Id="rId17" Type="http://schemas.openxmlformats.org/officeDocument/2006/relationships/hyperlink" Target="https://presidencia.gobiernocarlosalvarado.cr/autoridades/el-gabinete/" TargetMode="External"/><Relationship Id="rId38" Type="http://schemas.openxmlformats.org/officeDocument/2006/relationships/hyperlink" Target="https://www.meic.go.cr/web/85/meic/jerarcas.php" TargetMode="External"/><Relationship Id="rId59" Type="http://schemas.openxmlformats.org/officeDocument/2006/relationships/hyperlink" Target="https://www.elfinancierocr.com/economia-y-politica/dyala-jimenez-renuncia-al-cargo-de-ministra-de/KA5SNV3JNZDKXNNMKN3BRKT4FI/story/" TargetMode="External"/><Relationship Id="rId103" Type="http://schemas.openxmlformats.org/officeDocument/2006/relationships/hyperlink" Target="https://semanariouniversidad.com/pais/chaves-se-reune-de-sorpresa-con-agentes-de-pcd-aunque-el-miercoles-delego-a-dos-viceministros-para-atender-necedades/" TargetMode="External"/><Relationship Id="rId124" Type="http://schemas.openxmlformats.org/officeDocument/2006/relationships/hyperlink" Target="https://www.seguridadpublica.go.cr/ministerio/jerarcas.aspx" TargetMode="External"/><Relationship Id="rId70" Type="http://schemas.openxmlformats.org/officeDocument/2006/relationships/hyperlink" Target="https://www.nacion.com/el-pais/politica/futura-ministra-de-planificacion-laura-fernandez/GFKGDHQTXZB25E76CNZYRVZKB4/story/" TargetMode="External"/><Relationship Id="rId91" Type="http://schemas.openxmlformats.org/officeDocument/2006/relationships/hyperlink" Target="https://gobiernocarlosalvarado.cr/viceministros-y-viceministras/" TargetMode="External"/><Relationship Id="rId145" Type="http://schemas.openxmlformats.org/officeDocument/2006/relationships/hyperlink" Target="https://www.mjp.go.cr/Comunicacion/Nota?nom=MJP-firma-convenio-con-la-Camara-Costarricense-de-la-Salud-y-la-Fundacion-ID-para-promover-acciones-anticorrupcion-y-fortalecer-la-insercion" TargetMode="External"/><Relationship Id="rId166" Type="http://schemas.openxmlformats.org/officeDocument/2006/relationships/hyperlink" Target="https://www.pgr.go.cr/wp-content/uploads/2022/06/RG-140622.pdf" TargetMode="External"/><Relationship Id="rId187" Type="http://schemas.openxmlformats.org/officeDocument/2006/relationships/hyperlink" Target="http://www.mag.go.cr/acerca_del_mag/jerarcas.html" TargetMode="External"/><Relationship Id="rId1" Type="http://schemas.openxmlformats.org/officeDocument/2006/relationships/hyperlink" Target="https://delfino.cr/2020/04/rector-de-la-utn-marcelo-prieto-es-el-nuevo-ministro-de-la-presidencia" TargetMode="External"/><Relationship Id="rId212" Type="http://schemas.openxmlformats.org/officeDocument/2006/relationships/hyperlink" Target="https://gobiernocarlosalvarado.cr/viceministros-y-viceministras/" TargetMode="External"/><Relationship Id="rId233" Type="http://schemas.openxmlformats.org/officeDocument/2006/relationships/hyperlink" Target="https://www.nacion.com/el-pais/servicios/viceministro-de-telecomunicaciones-deja-cargo/C3SULZ5QZFEDXMVHUAHOHU4MAQ/story/" TargetMode="External"/><Relationship Id="rId254" Type="http://schemas.openxmlformats.org/officeDocument/2006/relationships/hyperlink" Target="https://eurosocial.eu/wp-content/uploads/2022/03/PPT_Francisco-Delgado.pdf" TargetMode="External"/><Relationship Id="rId28" Type="http://schemas.openxmlformats.org/officeDocument/2006/relationships/hyperlink" Target="https://amprensa.com/2022/04/el-virologo-christian-marin-esta-orgulloso-del-nuevo-trabajo-de-su-mama-es-una-lider-excepcional/" TargetMode="External"/><Relationship Id="rId49" Type="http://schemas.openxmlformats.org/officeDocument/2006/relationships/hyperlink" Target="https://delfino.cr/2019/10/geannina-dinarte-es-la-nueva-ministra-de-trabajo" TargetMode="External"/><Relationship Id="rId114" Type="http://schemas.openxmlformats.org/officeDocument/2006/relationships/hyperlink" Target="https://delfino.cr/2023/09/gobierno-nombra-a-luis-antonio-molina-como-nuevo-viceministro-de-egresos" TargetMode="External"/><Relationship Id="rId60" Type="http://schemas.openxmlformats.org/officeDocument/2006/relationships/hyperlink" Target="https://presidencia.gobiernocarlosalvarado.cr/autoridades/el-gabinete/" TargetMode="External"/><Relationship Id="rId81" Type="http://schemas.openxmlformats.org/officeDocument/2006/relationships/hyperlink" Target="https://www.presidencia.go.cr/gabinete/ministerio-de-ciencia-innovacion-tecnologia-y-telecomunicaciones-micitt" TargetMode="External"/><Relationship Id="rId135" Type="http://schemas.openxmlformats.org/officeDocument/2006/relationships/hyperlink" Target="https://gobiernocarlosalvarado.cr/viceministros-y-viceministras/" TargetMode="External"/><Relationship Id="rId156" Type="http://schemas.openxmlformats.org/officeDocument/2006/relationships/hyperlink" Target="https://delfino.cr/2023/06/salud-confirma-la-renuncia-de-sus-dos-viceministros-y-de-su-directora-general" TargetMode="External"/><Relationship Id="rId177" Type="http://schemas.openxmlformats.org/officeDocument/2006/relationships/hyperlink" Target="https://www.linkedin.com/in/christian-rucavado-5355b115/?originalSubdomain=cr" TargetMode="External"/><Relationship Id="rId198" Type="http://schemas.openxmlformats.org/officeDocument/2006/relationships/hyperlink" Target="https://www.mtss.go.cr/elministerio/jerarcas.html" TargetMode="External"/><Relationship Id="rId202" Type="http://schemas.openxmlformats.org/officeDocument/2006/relationships/hyperlink" Target="https://www.mtss.go.cr/elministerio/jerarcas.html" TargetMode="External"/><Relationship Id="rId223" Type="http://schemas.openxmlformats.org/officeDocument/2006/relationships/hyperlink" Target="https://www.mivah.go.cr/Nosotros_Autoridades.shtml" TargetMode="External"/><Relationship Id="rId244" Type="http://schemas.openxmlformats.org/officeDocument/2006/relationships/hyperlink" Target="https://www.energiaestrategica.com/rolando-castro-tenemos-un-nuevo-reglamento-de-generacion-distribuida-listo-para-ser-implementado/" TargetMode="External"/><Relationship Id="rId18" Type="http://schemas.openxmlformats.org/officeDocument/2006/relationships/hyperlink" Target="https://www.seguridadpublica.go.cr/ministerio/jerarcas.aspx" TargetMode="External"/><Relationship Id="rId39" Type="http://schemas.openxmlformats.org/officeDocument/2006/relationships/hyperlink" Target="https://presidencia.gobiernocarlosalvarado.cr/autoridades/el-gabinete/" TargetMode="External"/><Relationship Id="rId50" Type="http://schemas.openxmlformats.org/officeDocument/2006/relationships/hyperlink" Target="https://www.ina.ac.cr/transparencia/Documentos%20compartidos/Card%20Jerarquia/Curriculo/CV_Silvia_Lara_Povedano.pdf" TargetMode="External"/><Relationship Id="rId104" Type="http://schemas.openxmlformats.org/officeDocument/2006/relationships/hyperlink" Target="https://www.instagram.com/p/Ciuq1tEufgA/" TargetMode="External"/><Relationship Id="rId125" Type="http://schemas.openxmlformats.org/officeDocument/2006/relationships/hyperlink" Target="https://www.seguridadpublica.go.cr/ministerio/jerarcas.aspx" TargetMode="External"/><Relationship Id="rId146" Type="http://schemas.openxmlformats.org/officeDocument/2006/relationships/hyperlink" Target="https://radios.ucr.ac.cr/2022/05/interferencia/noticias/rodrigo-chaves-gabinete/" TargetMode="External"/><Relationship Id="rId167" Type="http://schemas.openxmlformats.org/officeDocument/2006/relationships/hyperlink" Target="https://delfino.cr/2023/02/presidente-chaves-juramenta-nuevos-viceministros-del-mopt" TargetMode="External"/><Relationship Id="rId188" Type="http://schemas.openxmlformats.org/officeDocument/2006/relationships/hyperlink" Target="https://www.linkedin.com/in/ana-cristina-quir%C3%B3s-soto-b0a5a51b5/?originalSubdomain=cr" TargetMode="External"/><Relationship Id="rId71" Type="http://schemas.openxmlformats.org/officeDocument/2006/relationships/hyperlink" Target="https://www.mideplan.go.cr/ministra" TargetMode="External"/><Relationship Id="rId92" Type="http://schemas.openxmlformats.org/officeDocument/2006/relationships/hyperlink" Target="https://gobiernocarlosalvarado.cr/viceministros-y-viceministras/" TargetMode="External"/><Relationship Id="rId213" Type="http://schemas.openxmlformats.org/officeDocument/2006/relationships/hyperlink" Target="https://www.linkedin.com/in/loida-pretiz-9132523a/?originalSubdomain=cr" TargetMode="External"/><Relationship Id="rId234" Type="http://schemas.openxmlformats.org/officeDocument/2006/relationships/hyperlink" Target="https://www.linkedin.com/in/federico-torres-carballo-b2018962/?originalSubdomain=cr" TargetMode="External"/><Relationship Id="rId2" Type="http://schemas.openxmlformats.org/officeDocument/2006/relationships/hyperlink" Target="https://x.com/carlosalvq/status/1341080721889370115" TargetMode="External"/><Relationship Id="rId29" Type="http://schemas.openxmlformats.org/officeDocument/2006/relationships/hyperlink" Target="https://www.presidencia.go.cr/gabinete/ministerio-de-educacion-publica-mep" TargetMode="External"/><Relationship Id="rId40" Type="http://schemas.openxmlformats.org/officeDocument/2006/relationships/hyperlink" Target="https://presidencia.gobiernocarlosalvarado.cr/autoridades/el-gabinete/" TargetMode="External"/><Relationship Id="rId115" Type="http://schemas.openxmlformats.org/officeDocument/2006/relationships/hyperlink" Target="https://www.hacienda.go.cr/docs/CP68.pdf" TargetMode="External"/><Relationship Id="rId136" Type="http://schemas.openxmlformats.org/officeDocument/2006/relationships/hyperlink" Target="https://www.linkedin.com/in/carlos-andr%C3%A9s-torres-salas-8387a575/?original_referer=https%3A%2F%2Fwww%2Egoogle%2Ecom%2F&amp;originalSubdomain=cr" TargetMode="External"/><Relationship Id="rId157" Type="http://schemas.openxmlformats.org/officeDocument/2006/relationships/hyperlink" Target="https://www.ministeriodesalud.go.cr/index.php/prensa/60-noticias-2023/1668-dr-mario-urcuyo-nuevo-viceministro-de-salud" TargetMode="External"/><Relationship Id="rId178" Type="http://schemas.openxmlformats.org/officeDocument/2006/relationships/hyperlink" Target="https://www.linkedin.com/in/duaynersalaschaverri/details/experience/" TargetMode="External"/><Relationship Id="rId61" Type="http://schemas.openxmlformats.org/officeDocument/2006/relationships/hyperlink" Target="https://presidencia.gobiernocarlosalvarado.cr/autoridades/el-gabinete/" TargetMode="External"/><Relationship Id="rId82" Type="http://schemas.openxmlformats.org/officeDocument/2006/relationships/hyperlink" Target="https://vinv.ucr.ac.cr/es/noticias/designan-paula-bogantes-zamora-como-ministra-del-micitt" TargetMode="External"/><Relationship Id="rId199" Type="http://schemas.openxmlformats.org/officeDocument/2006/relationships/hyperlink" Target="https://gobiernocarlosalvarado.cr/viceministros-y-viceministras/" TargetMode="External"/><Relationship Id="rId203" Type="http://schemas.openxmlformats.org/officeDocument/2006/relationships/hyperlink" Target="https://www.linkedin.com/in/luis-diego-aguilar-monge-7a34a620a/details/experience/" TargetMode="External"/><Relationship Id="rId19" Type="http://schemas.openxmlformats.org/officeDocument/2006/relationships/hyperlink" Target="https://elmundo.cr/costa-rica/jorge-luis-torres-sera-el-ministro-de-seguridad-del-gobierno-de-chaves/" TargetMode="External"/><Relationship Id="rId224" Type="http://schemas.openxmlformats.org/officeDocument/2006/relationships/hyperlink" Target="https://www.mivah.go.cr/Nosotros_Autoridades.shtml" TargetMode="External"/><Relationship Id="rId245" Type="http://schemas.openxmlformats.org/officeDocument/2006/relationships/hyperlink" Target="https://www.larepublica.net/noticia/rolando-castro-sera-el-nuevo-ministro-de-ambiente-y-energia" TargetMode="External"/><Relationship Id="rId30" Type="http://schemas.openxmlformats.org/officeDocument/2006/relationships/hyperlink" Target="https://www.presidencia.go.cr/gabinete/ministerio-de-educacion-publica-mep" TargetMode="External"/><Relationship Id="rId105" Type="http://schemas.openxmlformats.org/officeDocument/2006/relationships/hyperlink" Target="https://www.rree.go.cr/?sec=servicios&amp;cat=prensa&amp;cont=593&amp;id=7284" TargetMode="External"/><Relationship Id="rId126" Type="http://schemas.openxmlformats.org/officeDocument/2006/relationships/hyperlink" Target="https://www.seguridadpublica.go.cr/ministerio/jerarcas.aspx" TargetMode="External"/><Relationship Id="rId147" Type="http://schemas.openxmlformats.org/officeDocument/2006/relationships/hyperlink" Target="https://www.mjp.go.cr/Acerca/Jerarcas?nom=viceministrogestion-CarolinaCastroCastillo" TargetMode="External"/><Relationship Id="rId168" Type="http://schemas.openxmlformats.org/officeDocument/2006/relationships/hyperlink" Target="https://www.linkedin.com/in/efraim-zeledon-leiva-44b11a246/?originalSubdomain=cr" TargetMode="External"/><Relationship Id="rId51" Type="http://schemas.openxmlformats.org/officeDocument/2006/relationships/hyperlink" Target="https://presidencia.gobiernocarlosalvarado.cr/autoridades/el-gabinete/" TargetMode="External"/><Relationship Id="rId72" Type="http://schemas.openxmlformats.org/officeDocument/2006/relationships/hyperlink" Target="https://www.minae.go.cr/acercaMinae/Jerarcas.aspx" TargetMode="External"/><Relationship Id="rId93" Type="http://schemas.openxmlformats.org/officeDocument/2006/relationships/hyperlink" Target="https://gobiernocarlosalvarado.cr/viceministros-y-viceministras/" TargetMode="External"/><Relationship Id="rId189" Type="http://schemas.openxmlformats.org/officeDocument/2006/relationships/hyperlink" Target="https://www.mag.go.cr/transparencia/informes%20de%20fin%20de%20gestion/Inf-Laura-Pacheco.pdf" TargetMode="External"/><Relationship Id="rId3" Type="http://schemas.openxmlformats.org/officeDocument/2006/relationships/hyperlink" Target="https://delfino.cr/2022/04/presidente-electo-confirma-a-natalia-diaz-como-ministra-de-la-presidencia" TargetMode="External"/><Relationship Id="rId214" Type="http://schemas.openxmlformats.org/officeDocument/2006/relationships/hyperlink" Target="https://www.dircultura.go.cr/2022/09/08/vera-beatriz-vargas-leon-asume-viceministerio-cultura" TargetMode="External"/><Relationship Id="rId235" Type="http://schemas.openxmlformats.org/officeDocument/2006/relationships/hyperlink" Target="https://radios.ucr.ac.cr/2022/05/interferencia/noticias/rodrigo-chaves-gabinete/" TargetMode="External"/><Relationship Id="rId116" Type="http://schemas.openxmlformats.org/officeDocument/2006/relationships/hyperlink" Target="https://www.hacienda.go.cr/docs/2021-09-10_Acta_14-2021.pdf" TargetMode="External"/><Relationship Id="rId137" Type="http://schemas.openxmlformats.org/officeDocument/2006/relationships/hyperlink" Target="https://www.derechoshumanoscostarica.com/blog/visita-de-viceministro-de-paz-senor-jairo-vargas-aguero/" TargetMode="External"/><Relationship Id="rId158" Type="http://schemas.openxmlformats.org/officeDocument/2006/relationships/hyperlink" Target="https://www.ministeriodesalud.go.cr/index.php/prensa/60-noticias-2023/1668-dr-mario-urcuyo-nuevo-viceministro-de-salud" TargetMode="External"/><Relationship Id="rId20" Type="http://schemas.openxmlformats.org/officeDocument/2006/relationships/hyperlink" Target="https://delfino.cr/2023/05/chaves-confirma-a-mario-zamora-como-su-ministro-de-seguridad" TargetMode="External"/><Relationship Id="rId41" Type="http://schemas.openxmlformats.org/officeDocument/2006/relationships/hyperlink" Target="http://www.mag.go.cr/acerca_del_mag/jerarcas.html" TargetMode="External"/><Relationship Id="rId62" Type="http://schemas.openxmlformats.org/officeDocument/2006/relationships/hyperlink" Target="https://presidencia.gobiernocarlosalvarado.cr/autoridades/el-gabinete/" TargetMode="External"/><Relationship Id="rId83" Type="http://schemas.openxmlformats.org/officeDocument/2006/relationships/hyperlink" Target="https://delfino.cr/2023/02/chaves-anuncia-nuevos-jerarcas-para-el-ministerio-de-trabajo-micitt-inder-y-aya" TargetMode="External"/><Relationship Id="rId179" Type="http://schemas.openxmlformats.org/officeDocument/2006/relationships/hyperlink" Target="https://delfino.cr/2021/07/renuncio-el-viceministro-de-comercio-exterior-duayner-salas-chaverri" TargetMode="External"/><Relationship Id="rId190" Type="http://schemas.openxmlformats.org/officeDocument/2006/relationships/hyperlink" Target="https://radios.ucr.ac.cr/2022/05/interferencia/noticias/rodrigo-chaves-gabinete/" TargetMode="External"/><Relationship Id="rId204" Type="http://schemas.openxmlformats.org/officeDocument/2006/relationships/hyperlink" Target="https://www.diarioextra.com/Noticia/detalle/455436/ponen-en-inder-a-viceministro-investigado-por-sobresueldo" TargetMode="External"/><Relationship Id="rId225" Type="http://schemas.openxmlformats.org/officeDocument/2006/relationships/hyperlink" Target="https://www.pgr.go.cr/wp-content/uploads/2022/06/RG-140622.pdf" TargetMode="External"/><Relationship Id="rId246" Type="http://schemas.openxmlformats.org/officeDocument/2006/relationships/hyperlink" Target="https://www.energiaestrategica.com/tag/ronny-rodriguez-chaves/" TargetMode="External"/><Relationship Id="rId106" Type="http://schemas.openxmlformats.org/officeDocument/2006/relationships/hyperlink" Target="https://www.rree.go.cr/?sec=inicio&amp;cat=contactos&amp;cont=648&amp;tipo=I&amp;id=1132" TargetMode="External"/><Relationship Id="rId127" Type="http://schemas.openxmlformats.org/officeDocument/2006/relationships/hyperlink" Target="https://www.instagram.com/p/CLhMTkSHpbG/" TargetMode="External"/><Relationship Id="rId10" Type="http://schemas.openxmlformats.org/officeDocument/2006/relationships/hyperlink" Target="https://www.rree.go.cr/?sec=ministerio&amp;cat=despacho%20ministro" TargetMode="External"/><Relationship Id="rId31" Type="http://schemas.openxmlformats.org/officeDocument/2006/relationships/hyperlink" Target="https://presidencia.gobiernocarlosalvarado.cr/autoridades/el-gabinete/" TargetMode="External"/><Relationship Id="rId52" Type="http://schemas.openxmlformats.org/officeDocument/2006/relationships/hyperlink" Target="https://presidencia.gobiernocarlosalvarado.cr/autoridades/el-gabinete/" TargetMode="External"/><Relationship Id="rId73" Type="http://schemas.openxmlformats.org/officeDocument/2006/relationships/hyperlink" Target="https://www.caf.com/es/actualidad/noticias/2022/06/inicia-la-proteccion-del-corredor-marino-del-pacifico/" TargetMode="External"/><Relationship Id="rId94" Type="http://schemas.openxmlformats.org/officeDocument/2006/relationships/hyperlink" Target="https://gobiernocarlosalvarado.cr/viceministros-y-viceministras/" TargetMode="External"/><Relationship Id="rId148" Type="http://schemas.openxmlformats.org/officeDocument/2006/relationships/hyperlink" Target="https://www.mjp.go.cr/Acerca/Jerarcas?nom=viceministrogestion-CarolinaCastroCastillo" TargetMode="External"/><Relationship Id="rId169" Type="http://schemas.openxmlformats.org/officeDocument/2006/relationships/hyperlink" Target="https://web.facebook.com/MOPTcostarica/posts/les-invitamos-a-conversar-con-el-viceministro-de-transporte-terrestre-y-segurida/2154388987908670/?locale=es_LA&amp;_rdc=1&amp;_rdr" TargetMode="External"/><Relationship Id="rId4" Type="http://schemas.openxmlformats.org/officeDocument/2006/relationships/hyperlink" Target="https://www.presidencia.go.cr/gabinete/ministerio-de-la-presidencia-0" TargetMode="External"/><Relationship Id="rId180" Type="http://schemas.openxmlformats.org/officeDocument/2006/relationships/hyperlink" Target="https://radios.ucr.ac.cr/2022/05/interferencia/noticias/rodrigo-chaves-gabinete/" TargetMode="External"/><Relationship Id="rId215" Type="http://schemas.openxmlformats.org/officeDocument/2006/relationships/hyperlink" Target="https://www.dircultura.go.cr/2022/09/08/vera-beatriz-vargas-leon-asume-viceministerio-cultura" TargetMode="External"/><Relationship Id="rId236" Type="http://schemas.openxmlformats.org/officeDocument/2006/relationships/hyperlink" Target="https://www.telesemana.com/blog/2022/06/13/orlando-vega-quesada-es-el-nuevo-viceministro-de-telecomunicaciones-de-costa-rica/" TargetMode="External"/></Relationships>
</file>

<file path=xl/worksheets/_rels/sheet7.xml.rels><?xml version="1.0" encoding="UTF-8" standalone="yes"?>
<Relationships xmlns="http://schemas.openxmlformats.org/package/2006/relationships"><Relationship Id="rId117" Type="http://schemas.openxmlformats.org/officeDocument/2006/relationships/hyperlink" Target="https://periododesesiones.cepal.org/36/es/merlin-alejandrina-barrera-lopez.html" TargetMode="External"/><Relationship Id="rId21" Type="http://schemas.openxmlformats.org/officeDocument/2006/relationships/hyperlink" Target="https://www.transparencia.gob.sv/institutions/mtps/officials/11171" TargetMode="External"/><Relationship Id="rId42" Type="http://schemas.openxmlformats.org/officeDocument/2006/relationships/hyperlink" Target="https://www.transparencia.gob.sv/institutions/mop/officials/11311" TargetMode="External"/><Relationship Id="rId63" Type="http://schemas.openxmlformats.org/officeDocument/2006/relationships/hyperlink" Target="https://www.transparencia.gob.sv/institutions/rree/documents/384775/download" TargetMode="External"/><Relationship Id="rId84" Type="http://schemas.openxmlformats.org/officeDocument/2006/relationships/hyperlink" Target="https://www.diariooficial.gob.sv/seleccion/30365" TargetMode="External"/><Relationship Id="rId138" Type="http://schemas.openxmlformats.org/officeDocument/2006/relationships/hyperlink" Target="https://www.transparencia.gob.sv/institutions/mined/officials" TargetMode="External"/><Relationship Id="rId107" Type="http://schemas.openxmlformats.org/officeDocument/2006/relationships/hyperlink" Target="https://elfaro.net/es/202002/el_salvador/24059/Dos-viceministros-tienen-doble-cargo-y-cobran-por-encima-de-la-ley.htm" TargetMode="External"/><Relationship Id="rId11" Type="http://schemas.openxmlformats.org/officeDocument/2006/relationships/hyperlink" Target="https://elfaro.net/es/202010/el_salvador/24931/Nelson-Fuentes-renunci&#243;-al-Ministerio-de-Hacienda-porque-le-exig&#237;an-perseguir-a-cr&#237;ticos-del-Gobierno.htm" TargetMode="External"/><Relationship Id="rId32" Type="http://schemas.openxmlformats.org/officeDocument/2006/relationships/hyperlink" Target="https://www.transparencia.gob.sv/institutions/minec/officials/11122" TargetMode="External"/><Relationship Id="rId53" Type="http://schemas.openxmlformats.org/officeDocument/2006/relationships/hyperlink" Target="https://www.elsalvador.com/noticias/nacional/nayib-bukele-destituciones-carla-hanania-ministra-educacion/934154/2022/" TargetMode="External"/><Relationship Id="rId74" Type="http://schemas.openxmlformats.org/officeDocument/2006/relationships/hyperlink" Target="https://www.transparencia.gob.sv/institutions/rree/documents/483336/download" TargetMode="External"/><Relationship Id="rId128" Type="http://schemas.openxmlformats.org/officeDocument/2006/relationships/hyperlink" Target="https://diario.elmundo.sv/nacionales/el-viceministro-de-transporte-renuncio-al-cargo-quien-lo-sustituye" TargetMode="External"/><Relationship Id="rId5" Type="http://schemas.openxmlformats.org/officeDocument/2006/relationships/hyperlink" Target="https://www.transparencia.gob.sv/institutions/rree/officials/12067" TargetMode="External"/><Relationship Id="rId90" Type="http://schemas.openxmlformats.org/officeDocument/2006/relationships/hyperlink" Target="https://transparencia.mh.gob.sv/laip/es/Temas/Ley_de_Acceso_a_la_Informacion_Publica/Marco_Gestion_Estrategica/Directorio_de_Funcionarios_Publicos.html" TargetMode="External"/><Relationship Id="rId95" Type="http://schemas.openxmlformats.org/officeDocument/2006/relationships/hyperlink" Target="https://www.transparencia.gob.sv/institutions/minsal/documents/516919/download" TargetMode="External"/><Relationship Id="rId22" Type="http://schemas.openxmlformats.org/officeDocument/2006/relationships/hyperlink" Target="https://www.transparencia.gob.sv/institutions/mitur/officials/12447" TargetMode="External"/><Relationship Id="rId27" Type="http://schemas.openxmlformats.org/officeDocument/2006/relationships/hyperlink" Target="https://www.prensa-latina.cu/2024/04/11/informan-renuncia-de-ministro-de-agricultura-en-el-salvador/" TargetMode="External"/><Relationship Id="rId43" Type="http://schemas.openxmlformats.org/officeDocument/2006/relationships/hyperlink" Target="https://www.transparencia.gob.sv/institutions/mop/officials/11311" TargetMode="External"/><Relationship Id="rId48" Type="http://schemas.openxmlformats.org/officeDocument/2006/relationships/hyperlink" Target="https://www.transparencia.gob.sv/institutions/mdn/officials/513" TargetMode="External"/><Relationship Id="rId64" Type="http://schemas.openxmlformats.org/officeDocument/2006/relationships/hyperlink" Target="https://www.transparencia.gob.sv/institutions/rree/documents/384775/download" TargetMode="External"/><Relationship Id="rId69" Type="http://schemas.openxmlformats.org/officeDocument/2006/relationships/hyperlink" Target="https://www.transparencia.gob.sv/institutions/rree/documents/424779/download" TargetMode="External"/><Relationship Id="rId113" Type="http://schemas.openxmlformats.org/officeDocument/2006/relationships/hyperlink" Target="https://m.facebook.com/MITURElSalvador/posts/2418277224909942/?locale=hi_IN" TargetMode="External"/><Relationship Id="rId118" Type="http://schemas.openxmlformats.org/officeDocument/2006/relationships/hyperlink" Target="https://periododesesiones.cepal.org/36/es/merlin-alejandrina-barrera-lopez.html" TargetMode="External"/><Relationship Id="rId134" Type="http://schemas.openxmlformats.org/officeDocument/2006/relationships/hyperlink" Target="https://www.transparencia.gob.sv/institutions/mdn/officials" TargetMode="External"/><Relationship Id="rId139" Type="http://schemas.openxmlformats.org/officeDocument/2006/relationships/hyperlink" Target="https://www.tcsahora.com/fallece-viceministro-de-educacion-ricardo-cardona/" TargetMode="External"/><Relationship Id="rId80" Type="http://schemas.openxmlformats.org/officeDocument/2006/relationships/hyperlink" Target="https://www.transparencia.gob.sv/institutions/rree/documents/581055/download" TargetMode="External"/><Relationship Id="rId85" Type="http://schemas.openxmlformats.org/officeDocument/2006/relationships/hyperlink" Target="https://www.swissinfo.ch/spa/bukele-nombra-a-nuevo-ministro-de-hacienda-interino-en-el-salvador/48670874" TargetMode="External"/><Relationship Id="rId12" Type="http://schemas.openxmlformats.org/officeDocument/2006/relationships/hyperlink" Target="https://www.transparencia.gob.sv/institutions/minsal/officials/13501" TargetMode="External"/><Relationship Id="rId17" Type="http://schemas.openxmlformats.org/officeDocument/2006/relationships/hyperlink" Target="https://www.transparencia.gob.sv/institutions/mtps/officials/11171" TargetMode="External"/><Relationship Id="rId33" Type="http://schemas.openxmlformats.org/officeDocument/2006/relationships/hyperlink" Target="https://www.transparencia.gob.sv/institutions/minec/officials/11122" TargetMode="External"/><Relationship Id="rId38" Type="http://schemas.openxmlformats.org/officeDocument/2006/relationships/hyperlink" Target="https://www.transparencia.gob.sv/institutions/marn/officials/19218" TargetMode="External"/><Relationship Id="rId59" Type="http://schemas.openxmlformats.org/officeDocument/2006/relationships/hyperlink" Target="https://www.transparencia.gob.sv/institutions/proesa/officials/17592" TargetMode="External"/><Relationship Id="rId103" Type="http://schemas.openxmlformats.org/officeDocument/2006/relationships/hyperlink" Target="https://www.transparencia.gob.sv/institutions/minsal/documents/359633/download" TargetMode="External"/><Relationship Id="rId108" Type="http://schemas.openxmlformats.org/officeDocument/2006/relationships/hyperlink" Target="https://diario.elmundo.sv/Econom%C3%ADa/renuncia-viceministra-de-trabajo-y-el-superintendente-adjunto-de-pensiones" TargetMode="External"/><Relationship Id="rId124" Type="http://schemas.openxmlformats.org/officeDocument/2006/relationships/hyperlink" Target="https://www.transparencia.gob.sv/institutions/mop/officials/4727" TargetMode="External"/><Relationship Id="rId129" Type="http://schemas.openxmlformats.org/officeDocument/2006/relationships/hyperlink" Target="https://www.vmt.gob.sv/directorio/" TargetMode="External"/><Relationship Id="rId54" Type="http://schemas.openxmlformats.org/officeDocument/2006/relationships/hyperlink" Target="https://www.transparencia.gob.sv/institutions/mined/officials/15030" TargetMode="External"/><Relationship Id="rId70" Type="http://schemas.openxmlformats.org/officeDocument/2006/relationships/hyperlink" Target="https://www.transparencia.gob.sv/institutions/rree/documents/483336/download" TargetMode="External"/><Relationship Id="rId75" Type="http://schemas.openxmlformats.org/officeDocument/2006/relationships/hyperlink" Target="https://www.transparencia.gob.sv/institutions/rree/documents/483336/download" TargetMode="External"/><Relationship Id="rId91" Type="http://schemas.openxmlformats.org/officeDocument/2006/relationships/hyperlink" Target="https://web.facebook.com/watch/?v=505735534259316" TargetMode="External"/><Relationship Id="rId96" Type="http://schemas.openxmlformats.org/officeDocument/2006/relationships/hyperlink" Target="https://www.transparencia.gob.sv/institutions/minsal/documents/516919/download" TargetMode="External"/><Relationship Id="rId140" Type="http://schemas.openxmlformats.org/officeDocument/2006/relationships/hyperlink" Target="https://www.gobernacion.gob.sv/viceministro-de-gobernacion-y-encargado-del-despacho-da-a-conocer-presupuesto-a-asamblea-legislativa/" TargetMode="External"/><Relationship Id="rId145" Type="http://schemas.openxmlformats.org/officeDocument/2006/relationships/comments" Target="../comments2.xml"/><Relationship Id="rId1" Type="http://schemas.openxmlformats.org/officeDocument/2006/relationships/hyperlink" Target="https://www.gobernacion.gob.sv/otras-instituciones/" TargetMode="External"/><Relationship Id="rId6" Type="http://schemas.openxmlformats.org/officeDocument/2006/relationships/hyperlink" Target="https://www.transparencia.gob.sv/institutions/rree/officials/12067" TargetMode="External"/><Relationship Id="rId23" Type="http://schemas.openxmlformats.org/officeDocument/2006/relationships/hyperlink" Target="https://www.transparencia.gob.sv/institutions/mitur/officials/12447" TargetMode="External"/><Relationship Id="rId28" Type="http://schemas.openxmlformats.org/officeDocument/2006/relationships/hyperlink" Target="https://www.prensa-latina.cu/2024/04/11/informan-renuncia-de-ministro-de-agricultura-en-el-salvador/" TargetMode="External"/><Relationship Id="rId49" Type="http://schemas.openxmlformats.org/officeDocument/2006/relationships/hyperlink" Target="https://www.transparencia.gob.sv/institutions/mdn/officials/513" TargetMode="External"/><Relationship Id="rId114" Type="http://schemas.openxmlformats.org/officeDocument/2006/relationships/hyperlink" Target="https://diarioelsalvador.com/debemos-velar-para-que-a-las-mujeres-se-les-pague-el-precio-justo-maria-lilian-pacas-viceministra-del-mag/112191/" TargetMode="External"/><Relationship Id="rId119" Type="http://schemas.openxmlformats.org/officeDocument/2006/relationships/hyperlink" Target="https://seguimientolegislativo.consorcioacademico.org/web/get_attachments/token/a4d32d12-45ad-4d23-b40b-bc4f435e9077" TargetMode="External"/><Relationship Id="rId44" Type="http://schemas.openxmlformats.org/officeDocument/2006/relationships/hyperlink" Target="https://www.transparencia.gob.sv/institutions/mop/officials/11311" TargetMode="External"/><Relationship Id="rId60" Type="http://schemas.openxmlformats.org/officeDocument/2006/relationships/hyperlink" Target="https://www.transparencia.gob.sv/institutions/proesa/officials/17592" TargetMode="External"/><Relationship Id="rId65" Type="http://schemas.openxmlformats.org/officeDocument/2006/relationships/hyperlink" Target="https://www.transparencia.gob.sv/institutions/rree/documents/384775/download" TargetMode="External"/><Relationship Id="rId81" Type="http://schemas.openxmlformats.org/officeDocument/2006/relationships/hyperlink" Target="https://www.transparencia.gob.sv/institutions/rree/documents/581055/download" TargetMode="External"/><Relationship Id="rId86" Type="http://schemas.openxmlformats.org/officeDocument/2006/relationships/hyperlink" Target="https://twitter.com/HaciendaSV/status/1770122028072243611" TargetMode="External"/><Relationship Id="rId130" Type="http://schemas.openxmlformats.org/officeDocument/2006/relationships/hyperlink" Target="https://www.transparencia.gob.sv/institutions/mdn/documents/350964/download" TargetMode="External"/><Relationship Id="rId135" Type="http://schemas.openxmlformats.org/officeDocument/2006/relationships/hyperlink" Target="https://www.transparencia.gob.sv/institutions/16/documents/327658/download" TargetMode="External"/><Relationship Id="rId13" Type="http://schemas.openxmlformats.org/officeDocument/2006/relationships/hyperlink" Target="https://www.transparencia.gob.sv/institutions/minsal/officials/13501" TargetMode="External"/><Relationship Id="rId18" Type="http://schemas.openxmlformats.org/officeDocument/2006/relationships/hyperlink" Target="https://www.transparencia.gob.sv/institutions/mtps/officials/11171" TargetMode="External"/><Relationship Id="rId39" Type="http://schemas.openxmlformats.org/officeDocument/2006/relationships/hyperlink" Target="https://www.transparencia.gob.sv/institutions/marn/officials/19218" TargetMode="External"/><Relationship Id="rId109" Type="http://schemas.openxmlformats.org/officeDocument/2006/relationships/hyperlink" Target="https://www.laprensagrafica.com/elsalvador/Bukele-nombra-a-Sofia-Rodriguez-como-nueva-viceministra-de-Trabajo-tras-renuncia-de-anterior-20211111-0016.html" TargetMode="External"/><Relationship Id="rId34" Type="http://schemas.openxmlformats.org/officeDocument/2006/relationships/hyperlink" Target="https://www.transparencia.gob.sv/institutions/minec/officials/11122" TargetMode="External"/><Relationship Id="rId50" Type="http://schemas.openxmlformats.org/officeDocument/2006/relationships/hyperlink" Target="https://www.transparencia.gob.sv/institutions/mdn/officials/513" TargetMode="External"/><Relationship Id="rId55" Type="http://schemas.openxmlformats.org/officeDocument/2006/relationships/hyperlink" Target="https://www.transparencia.gob.sv/institutions/mined/officials/15030" TargetMode="External"/><Relationship Id="rId76" Type="http://schemas.openxmlformats.org/officeDocument/2006/relationships/hyperlink" Target="https://www.transparencia.gob.sv/institutions/rree/documents/483336/download" TargetMode="External"/><Relationship Id="rId97" Type="http://schemas.openxmlformats.org/officeDocument/2006/relationships/hyperlink" Target="https://www.transparencia.gob.sv/institutions/minsal/documents/551640/download" TargetMode="External"/><Relationship Id="rId104" Type="http://schemas.openxmlformats.org/officeDocument/2006/relationships/hyperlink" Target="https://www.transparencia.gob.sv/institutions/minsal/documents/359633/download" TargetMode="External"/><Relationship Id="rId120" Type="http://schemas.openxmlformats.org/officeDocument/2006/relationships/hyperlink" Target="https://www.mop.gob.sv/presidente-de-la-republica-juramenta-a-nuevos-titulares-de-obras-publicas/" TargetMode="External"/><Relationship Id="rId125" Type="http://schemas.openxmlformats.org/officeDocument/2006/relationships/hyperlink" Target="https://web.facebook.com/VMTElSalvador/photos/el-viceministro-de-transporte-ing-sa%C3%BAl-castelar-participar%C3%A1-ma%C3%B1ana-lunes-16-de-d/2882176135167273/?_rdc=1&amp;_rdr" TargetMode="External"/><Relationship Id="rId141" Type="http://schemas.openxmlformats.org/officeDocument/2006/relationships/hyperlink" Target="https://www.transparencia.gob.sv/institutions/migobdt/officials/14648" TargetMode="External"/><Relationship Id="rId146" Type="http://schemas.microsoft.com/office/2017/10/relationships/threadedComment" Target="../threadedComments/threadedComment2.xml"/><Relationship Id="rId7" Type="http://schemas.openxmlformats.org/officeDocument/2006/relationships/hyperlink" Target="https://www.transparencia.gob.sv/institutions/conna/officials/15861" TargetMode="External"/><Relationship Id="rId71" Type="http://schemas.openxmlformats.org/officeDocument/2006/relationships/hyperlink" Target="https://www.transparencia.gob.sv/institutions/rree/documents/483336/download" TargetMode="External"/><Relationship Id="rId92" Type="http://schemas.openxmlformats.org/officeDocument/2006/relationships/hyperlink" Target="https://www.transparencia.gob.sv/institutions/minsal/documents/393223/download" TargetMode="External"/><Relationship Id="rId2" Type="http://schemas.openxmlformats.org/officeDocument/2006/relationships/hyperlink" Target="https://www.transparencia.gob.sv/institutions/rree/officials/12067" TargetMode="External"/><Relationship Id="rId29" Type="http://schemas.openxmlformats.org/officeDocument/2006/relationships/hyperlink" Target="https://www.prensa-latina.cu/2024/04/11/informan-renuncia-de-ministro-de-agricultura-en-el-salvador/" TargetMode="External"/><Relationship Id="rId24" Type="http://schemas.openxmlformats.org/officeDocument/2006/relationships/hyperlink" Target="https://www.transparencia.gob.sv/institutions/mitur/officials/12447" TargetMode="External"/><Relationship Id="rId40" Type="http://schemas.openxmlformats.org/officeDocument/2006/relationships/hyperlink" Target="https://www.transparencia.gob.sv/institutions/marn/officials/19218" TargetMode="External"/><Relationship Id="rId45" Type="http://schemas.openxmlformats.org/officeDocument/2006/relationships/hyperlink" Target="https://www.transparencia.gob.sv/institutions/mop/officials/11311" TargetMode="External"/><Relationship Id="rId66" Type="http://schemas.openxmlformats.org/officeDocument/2006/relationships/hyperlink" Target="https://www.transparencia.gob.sv/institutions/rree/documents/424779/download" TargetMode="External"/><Relationship Id="rId87" Type="http://schemas.openxmlformats.org/officeDocument/2006/relationships/hyperlink" Target="https://www.transparencia.gob.sv/institutions/conna/officials/15861" TargetMode="External"/><Relationship Id="rId110" Type="http://schemas.openxmlformats.org/officeDocument/2006/relationships/hyperlink" Target="https://www.mtps.gob.sv/hoja-de-vida-de-la-viceministra-de-trabajo-y-prevision-social/" TargetMode="External"/><Relationship Id="rId115" Type="http://schemas.openxmlformats.org/officeDocument/2006/relationships/hyperlink" Target="https://historico.elsalvador.com/historico/827857/renuncia-viceministro-economia-nombran-nuevo-vicepresidente-bcr.html" TargetMode="External"/><Relationship Id="rId131" Type="http://schemas.openxmlformats.org/officeDocument/2006/relationships/hyperlink" Target="https://www.transparencia.gob.sv/institutions/mdn/documents/350964/download" TargetMode="External"/><Relationship Id="rId136" Type="http://schemas.openxmlformats.org/officeDocument/2006/relationships/hyperlink" Target="https://www.transparencia.gob.sv/institutions/16/documents/327658/download" TargetMode="External"/><Relationship Id="rId61" Type="http://schemas.openxmlformats.org/officeDocument/2006/relationships/hyperlink" Target="https://www.transparencia.gob.sv/institutions/proesa/officials/17592" TargetMode="External"/><Relationship Id="rId82" Type="http://schemas.openxmlformats.org/officeDocument/2006/relationships/hyperlink" Target="https://transparencia.mh.gob.sv/laip/es/Temas/Ley_de_Acceso_a_la_Informacion_Publica/Marco_Gestion_Estrategica/Directorio_de_Funcionarios_Publicos.html" TargetMode="External"/><Relationship Id="rId19" Type="http://schemas.openxmlformats.org/officeDocument/2006/relationships/hyperlink" Target="https://www.transparencia.gob.sv/institutions/mtps/officials/11171" TargetMode="External"/><Relationship Id="rId14" Type="http://schemas.openxmlformats.org/officeDocument/2006/relationships/hyperlink" Target="https://www.transparencia.gob.sv/institutions/minsal/officials/13501" TargetMode="External"/><Relationship Id="rId30" Type="http://schemas.openxmlformats.org/officeDocument/2006/relationships/hyperlink" Target="https://www.prensa-latina.cu/2024/04/11/informan-renuncia-de-ministro-de-agricultura-en-el-salvador/" TargetMode="External"/><Relationship Id="rId35" Type="http://schemas.openxmlformats.org/officeDocument/2006/relationships/hyperlink" Target="https://www.transparencia.gob.sv/institutions/minec/officials/11122" TargetMode="External"/><Relationship Id="rId56" Type="http://schemas.openxmlformats.org/officeDocument/2006/relationships/hyperlink" Target="https://www.transparencia.gob.sv/institutions/mined/officials/15030" TargetMode="External"/><Relationship Id="rId77" Type="http://schemas.openxmlformats.org/officeDocument/2006/relationships/hyperlink" Target="https://www.transparencia.gob.sv/institutions/rree/documents/483336/download" TargetMode="External"/><Relationship Id="rId100" Type="http://schemas.openxmlformats.org/officeDocument/2006/relationships/hyperlink" Target="https://www.transparencia.gob.sv/institutions/minsal/documents/584548/download" TargetMode="External"/><Relationship Id="rId105" Type="http://schemas.openxmlformats.org/officeDocument/2006/relationships/hyperlink" Target="https://www.transparencia.gob.sv/institutions/minsal/documents/359633/download" TargetMode="External"/><Relationship Id="rId126" Type="http://schemas.openxmlformats.org/officeDocument/2006/relationships/hyperlink" Target="https://web.facebook.com/VMTElSalvador/photos/el-viceministro-de-transporte-ing-sa%C3%BAl-castelar-participar%C3%A1-ma%C3%B1ana-lunes-16-de-d/2882176135167273/?_rdc=1&amp;_rdr" TargetMode="External"/><Relationship Id="rId8" Type="http://schemas.openxmlformats.org/officeDocument/2006/relationships/hyperlink" Target="https://www.transparencia.gob.sv/institutions/conna/officials/15861" TargetMode="External"/><Relationship Id="rId51" Type="http://schemas.openxmlformats.org/officeDocument/2006/relationships/hyperlink" Target="https://www.transparencia.gob.sv/institutions/mdn/officials/513" TargetMode="External"/><Relationship Id="rId72" Type="http://schemas.openxmlformats.org/officeDocument/2006/relationships/hyperlink" Target="https://www.transparencia.gob.sv/institutions/rree/documents/483336/download" TargetMode="External"/><Relationship Id="rId93" Type="http://schemas.openxmlformats.org/officeDocument/2006/relationships/hyperlink" Target="https://www.transparencia.gob.sv/institutions/minsal/documents/393223/download" TargetMode="External"/><Relationship Id="rId98" Type="http://schemas.openxmlformats.org/officeDocument/2006/relationships/hyperlink" Target="https://www.transparencia.gob.sv/institutions/minsal/documents/551640/download" TargetMode="External"/><Relationship Id="rId121" Type="http://schemas.openxmlformats.org/officeDocument/2006/relationships/hyperlink" Target="https://www.linkedin.com/in/eventura1980/?originalSubdomain=sv" TargetMode="External"/><Relationship Id="rId142" Type="http://schemas.openxmlformats.org/officeDocument/2006/relationships/hyperlink" Target="https://www.gobernacion.gob.sv/viceministro-de-gobernacion-y-encargado-del-despacho-da-a-conocer-presupuesto-a-asamblea-legislativa/" TargetMode="External"/><Relationship Id="rId3" Type="http://schemas.openxmlformats.org/officeDocument/2006/relationships/hyperlink" Target="https://www.transparencia.gob.sv/institutions/rree/officials/12067" TargetMode="External"/><Relationship Id="rId25" Type="http://schemas.openxmlformats.org/officeDocument/2006/relationships/hyperlink" Target="https://www.transparencia.gob.sv/institutions/mitur/officials/12447" TargetMode="External"/><Relationship Id="rId46" Type="http://schemas.openxmlformats.org/officeDocument/2006/relationships/hyperlink" Target="https://www.transparencia.gob.sv/institutions/mop/officials/11311" TargetMode="External"/><Relationship Id="rId67" Type="http://schemas.openxmlformats.org/officeDocument/2006/relationships/hyperlink" Target="https://www.transparencia.gob.sv/institutions/rree/documents/424779/download" TargetMode="External"/><Relationship Id="rId116" Type="http://schemas.openxmlformats.org/officeDocument/2006/relationships/hyperlink" Target="https://www.linkedin.com/in/mariorodolfosalazarescobar/?originalSubdomain=sv" TargetMode="External"/><Relationship Id="rId137" Type="http://schemas.openxmlformats.org/officeDocument/2006/relationships/hyperlink" Target="https://www.transparencia.gob.sv/institutions/16/documents/327658/download" TargetMode="External"/><Relationship Id="rId20" Type="http://schemas.openxmlformats.org/officeDocument/2006/relationships/hyperlink" Target="https://www.transparencia.gob.sv/institutions/mtps/officials/11171" TargetMode="External"/><Relationship Id="rId41" Type="http://schemas.openxmlformats.org/officeDocument/2006/relationships/hyperlink" Target="https://www.transparencia.gob.sv/institutions/marn/officials/19218" TargetMode="External"/><Relationship Id="rId62" Type="http://schemas.openxmlformats.org/officeDocument/2006/relationships/hyperlink" Target="https://www.transparencia.gob.sv/institutions/rree/documents/384775/download" TargetMode="External"/><Relationship Id="rId83" Type="http://schemas.openxmlformats.org/officeDocument/2006/relationships/hyperlink" Target="https://www.diariooficial.gob.sv/seleccion/30365" TargetMode="External"/><Relationship Id="rId88" Type="http://schemas.openxmlformats.org/officeDocument/2006/relationships/hyperlink" Target="https://historico.elsalvador.com/historico/796327/bukele-blinda-funcionario-de-hacienda-fuero.html" TargetMode="External"/><Relationship Id="rId111" Type="http://schemas.openxmlformats.org/officeDocument/2006/relationships/hyperlink" Target="https://www.laprensagrafica.com/elsalvador/Bukele-nombra-a-Sofia-Rodriguez-como-nueva-viceministra-de-Trabajo-tras-renuncia-de-anterior-20211111-0016.html" TargetMode="External"/><Relationship Id="rId132" Type="http://schemas.openxmlformats.org/officeDocument/2006/relationships/hyperlink" Target="https://www.transparencia.gob.sv/institutions/mdn/documents/350964/download" TargetMode="External"/><Relationship Id="rId15" Type="http://schemas.openxmlformats.org/officeDocument/2006/relationships/hyperlink" Target="https://www.transparencia.gob.sv/institutions/minsal/officials/13501" TargetMode="External"/><Relationship Id="rId36" Type="http://schemas.openxmlformats.org/officeDocument/2006/relationships/hyperlink" Target="https://www.transparencia.gob.sv/institutions/minec/officials/11122" TargetMode="External"/><Relationship Id="rId57" Type="http://schemas.openxmlformats.org/officeDocument/2006/relationships/hyperlink" Target="https://www.presidencia.gob.sv/mario-duran-pone-a-disposicion-su-cargo-como-ministro-de-gobernacion-para-comenzar-su-carrera-como-aspirante-a-la-alcaldia-de-san-salvador/" TargetMode="External"/><Relationship Id="rId106" Type="http://schemas.openxmlformats.org/officeDocument/2006/relationships/hyperlink" Target="https://www.transparencia.gob.sv/institutions/minsal/documents/359633/download" TargetMode="External"/><Relationship Id="rId127" Type="http://schemas.openxmlformats.org/officeDocument/2006/relationships/hyperlink" Target="https://www.elsalvador.com/noticias/nacional/transporte-viceministerio-de-gobierno-gabinete-nayib-bukele/1016246/2022/" TargetMode="External"/><Relationship Id="rId10" Type="http://schemas.openxmlformats.org/officeDocument/2006/relationships/hyperlink" Target="https://transparencia.mh.gob.sv/laip/es/Temas/Ley_de_Acceso_a_la_Informacion_Publica/Marco_Gestion_Estrategica/Directorio_de_Funcionarios_Publicos.html" TargetMode="External"/><Relationship Id="rId31" Type="http://schemas.openxmlformats.org/officeDocument/2006/relationships/hyperlink" Target="https://www.prensa-latina.cu/2024/04/11/informan-renuncia-de-ministro-de-agricultura-en-el-salvador/" TargetMode="External"/><Relationship Id="rId52" Type="http://schemas.openxmlformats.org/officeDocument/2006/relationships/hyperlink" Target="https://www.elsalvador.com/noticias/nacional/nayib-bukele-destituciones-carla-hanania-ministra-educacion/934154/2022/" TargetMode="External"/><Relationship Id="rId73" Type="http://schemas.openxmlformats.org/officeDocument/2006/relationships/hyperlink" Target="https://www.transparencia.gob.sv/institutions/rree/documents/483336/download" TargetMode="External"/><Relationship Id="rId78" Type="http://schemas.openxmlformats.org/officeDocument/2006/relationships/hyperlink" Target="https://www.transparencia.gob.sv/institutions/rree/documents/581055/download" TargetMode="External"/><Relationship Id="rId94" Type="http://schemas.openxmlformats.org/officeDocument/2006/relationships/hyperlink" Target="https://www.transparencia.gob.sv/institutions/minsal/documents/516919/download" TargetMode="External"/><Relationship Id="rId99" Type="http://schemas.openxmlformats.org/officeDocument/2006/relationships/hyperlink" Target="https://www.transparencia.gob.sv/institutions/minsal/documents/551640/download" TargetMode="External"/><Relationship Id="rId101" Type="http://schemas.openxmlformats.org/officeDocument/2006/relationships/hyperlink" Target="https://www.transparencia.gob.sv/institutions/minsal/documents/584548/download" TargetMode="External"/><Relationship Id="rId122" Type="http://schemas.openxmlformats.org/officeDocument/2006/relationships/hyperlink" Target="https://www.linkedin.com/in/eventura1980/?originalSubdomain=sv" TargetMode="External"/><Relationship Id="rId143" Type="http://schemas.openxmlformats.org/officeDocument/2006/relationships/hyperlink" Target="https://www.gobernacion.gob.sv/viceministro-de-gobernacion-y-encargado-del-despacho-da-a-conocer-presupuesto-a-asamblea-legislativa/" TargetMode="External"/><Relationship Id="rId4" Type="http://schemas.openxmlformats.org/officeDocument/2006/relationships/hyperlink" Target="https://www.transparencia.gob.sv/institutions/rree/officials/12067" TargetMode="External"/><Relationship Id="rId9" Type="http://schemas.openxmlformats.org/officeDocument/2006/relationships/hyperlink" Target="https://transparencia.mh.gob.sv/laip/es/Temas/Ley_de_Acceso_a_la_Informacion_Publica/Marco_Gestion_Estrategica/Directorio_de_Funcionarios_Publicos.html" TargetMode="External"/><Relationship Id="rId26" Type="http://schemas.openxmlformats.org/officeDocument/2006/relationships/hyperlink" Target="https://www.transparencia.gob.sv/institutions/mitur/officials/12447" TargetMode="External"/><Relationship Id="rId47" Type="http://schemas.openxmlformats.org/officeDocument/2006/relationships/hyperlink" Target="https://www.transparencia.gob.sv/institutions/mdn/officials/513" TargetMode="External"/><Relationship Id="rId68" Type="http://schemas.openxmlformats.org/officeDocument/2006/relationships/hyperlink" Target="https://www.transparencia.gob.sv/institutions/rree/documents/424779/download" TargetMode="External"/><Relationship Id="rId89" Type="http://schemas.openxmlformats.org/officeDocument/2006/relationships/hyperlink" Target="https://web.facebook.com/watch/?v=505735534259316" TargetMode="External"/><Relationship Id="rId112" Type="http://schemas.openxmlformats.org/officeDocument/2006/relationships/hyperlink" Target="https://m.facebook.com/media/set/?set=a.1086460714758273.1073742319.107128532691501&amp;type=3&amp;locale=es_LA" TargetMode="External"/><Relationship Id="rId133" Type="http://schemas.openxmlformats.org/officeDocument/2006/relationships/hyperlink" Target="https://www.transparencia.gob.sv/institutions/mdn/documents/577733/download" TargetMode="External"/><Relationship Id="rId16" Type="http://schemas.openxmlformats.org/officeDocument/2006/relationships/hyperlink" Target="https://www.transparencia.gob.sv/institutions/minsal/officials/13501" TargetMode="External"/><Relationship Id="rId37" Type="http://schemas.openxmlformats.org/officeDocument/2006/relationships/hyperlink" Target="https://www.linkedin.com/in/fernando-l&#243;pez-larreynaga-28441526/?original_referer=https%3A%2F%2Fwww%2Egoogle%2Ecom%2F&amp;originalSubdomain=sv" TargetMode="External"/><Relationship Id="rId58" Type="http://schemas.openxmlformats.org/officeDocument/2006/relationships/hyperlink" Target="https://www.transparencia.gob.sv/institutions/proesa/officials/17592" TargetMode="External"/><Relationship Id="rId79" Type="http://schemas.openxmlformats.org/officeDocument/2006/relationships/hyperlink" Target="https://www.transparencia.gob.sv/institutions/rree/documents/581055/download" TargetMode="External"/><Relationship Id="rId102" Type="http://schemas.openxmlformats.org/officeDocument/2006/relationships/hyperlink" Target="https://www.transparencia.gob.sv/institutions/minsal/documents/584548/download" TargetMode="External"/><Relationship Id="rId123" Type="http://schemas.openxmlformats.org/officeDocument/2006/relationships/hyperlink" Target="https://www.linkedin.com/in/eventura1980/?originalSubdomain=sv" TargetMode="External"/><Relationship Id="rId144"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17" Type="http://schemas.openxmlformats.org/officeDocument/2006/relationships/hyperlink" Target="https://www.gob.mx/sre/prensa/la-embajadora-emerita-carmen-moreno-toscano-asume-el-cargo-de-subsecretaria-de-relaciones-exteriores?idiom=es" TargetMode="External"/><Relationship Id="rId21" Type="http://schemas.openxmlformats.org/officeDocument/2006/relationships/hyperlink" Target="https://www.reporteindigo.com/reporte/rosa-icela-rodriguez-sera-la-nueva-secretaria-de-seguridad-en-lugar-de-durazo-amlo/" TargetMode="External"/><Relationship Id="rId42" Type="http://schemas.openxmlformats.org/officeDocument/2006/relationships/hyperlink" Target="https://www.jornada.com.mx/2023/10/17/economia/026n1eco" TargetMode="External"/><Relationship Id="rId63" Type="http://schemas.openxmlformats.org/officeDocument/2006/relationships/hyperlink" Target="https://www.jornada.com.mx/notas/2021/06/21/politica/sustituye-amlo-a-sandoval-por-roberto-salcedo-en-sfp/" TargetMode="External"/><Relationship Id="rId84" Type="http://schemas.openxmlformats.org/officeDocument/2006/relationships/hyperlink" Target="https://lopezobrador.org.mx/roman-meyer-falcon/" TargetMode="External"/><Relationship Id="rId138" Type="http://schemas.openxmlformats.org/officeDocument/2006/relationships/hyperlink" Target="https://www.ssc.cdmx.gob.mx/comunicacion/nota/la-ssc-presento-la-feria-de-la-seguridad-ciudadana-en-la-colonia-pro-hogar-de-azcapotzalco" TargetMode="External"/><Relationship Id="rId159" Type="http://schemas.openxmlformats.org/officeDocument/2006/relationships/hyperlink" Target="https://extranet.bienestar.gob.mx/pnt/Fracciones/XIV/2021_GUIA_DE_ARCHIVO_DOCUMENTAL.pdf" TargetMode="External"/><Relationship Id="rId170" Type="http://schemas.openxmlformats.org/officeDocument/2006/relationships/hyperlink" Target="https://www.gob.mx/se" TargetMode="External"/><Relationship Id="rId191" Type="http://schemas.openxmlformats.org/officeDocument/2006/relationships/hyperlink" Target="https://www.tyt.com.mx/nota/rogelio-jimenez-pons-nuevo-subsecretario-de-transportes-en-la-sict" TargetMode="External"/><Relationship Id="rId205" Type="http://schemas.openxmlformats.org/officeDocument/2006/relationships/hyperlink" Target="https://www.gob.mx/sep" TargetMode="External"/><Relationship Id="rId226" Type="http://schemas.openxmlformats.org/officeDocument/2006/relationships/hyperlink" Target="https://www.gob.mx/conavi/prensa/presidente-lopez-obrador-designa-a-edna-elena-vega-subsecretaria-de-ordenamiento-territorial-306606?idiom=es" TargetMode="External"/><Relationship Id="rId107" Type="http://schemas.openxmlformats.org/officeDocument/2006/relationships/hyperlink" Target="https://portales.segob.gob.mx/es/PoliticaMigratoria/ccpmsegob3ra" TargetMode="External"/><Relationship Id="rId11" Type="http://schemas.openxmlformats.org/officeDocument/2006/relationships/hyperlink" Target="https://www.gob.mx/sedena/estructuras/general-luis-cresencio-sandoval-gonzalez" TargetMode="External"/><Relationship Id="rId32" Type="http://schemas.openxmlformats.org/officeDocument/2006/relationships/hyperlink" Target="https://www.gob.mx/bienestar/prensa/rinde-protesta-javier-may-como-secretario-de-bienestar" TargetMode="External"/><Relationship Id="rId53" Type="http://schemas.openxmlformats.org/officeDocument/2006/relationships/hyperlink" Target="https://noticieros.televisa.com/historia/el-gabinete-amlo-quienes-son/" TargetMode="External"/><Relationship Id="rId74" Type="http://schemas.openxmlformats.org/officeDocument/2006/relationships/hyperlink" Target="https://www.gob.mx/salud/estructuras/dr-jorge-alcocer-varela" TargetMode="External"/><Relationship Id="rId128" Type="http://schemas.openxmlformats.org/officeDocument/2006/relationships/hyperlink" Target="https://www.elfinanciero.com.mx/nacional/2021/04/19/nombran-nuevo-subsecretario-de-marina/" TargetMode="External"/><Relationship Id="rId149" Type="http://schemas.openxmlformats.org/officeDocument/2006/relationships/hyperlink" Target="https://www.eleconomista.com.mx/economia/Gabriel-Yorio-es-nombrado-subsecretario-de-Hacienda-20190729-0074.html" TargetMode="External"/><Relationship Id="rId5" Type="http://schemas.openxmlformats.org/officeDocument/2006/relationships/hyperlink" Target="https://www.capital21.cdmx.gob.mx/noticias/?p=42950" TargetMode="External"/><Relationship Id="rId95" Type="http://schemas.openxmlformats.org/officeDocument/2006/relationships/hyperlink" Target="https://lopezobrador.org.mx/miguel-torruco-marques/" TargetMode="External"/><Relationship Id="rId160" Type="http://schemas.openxmlformats.org/officeDocument/2006/relationships/hyperlink" Target="https://www.gob.mx/bienestar/prensa/rinde-protesta-javier-may-como-secretario-de-bienestar" TargetMode="External"/><Relationship Id="rId181" Type="http://schemas.openxmlformats.org/officeDocument/2006/relationships/hyperlink" Target="https://www.milenio.com/politica/gusto-culposo-beber-mezcal-victor-suarez-carrera" TargetMode="External"/><Relationship Id="rId216" Type="http://schemas.openxmlformats.org/officeDocument/2006/relationships/hyperlink" Target="https://www.eleconomista.com.mx/empresas/STPS-nombra-a-Maraht-Baruch-Bolanossubsecretario-de-Empleo-y-Productividad-Laboral-20201001-0064.html" TargetMode="External"/><Relationship Id="rId237" Type="http://schemas.openxmlformats.org/officeDocument/2006/relationships/hyperlink" Target="https://www.eleconomista.com.mx/empresas/Sectur-presenta-su-nueva-estructura-administrativa-con-una-subsecretaria--20200914-0103.html" TargetMode="External"/><Relationship Id="rId22" Type="http://schemas.openxmlformats.org/officeDocument/2006/relationships/hyperlink" Target="https://www.reporteindigo.com/reporte/rosa-icela-rodriguez-sera-la-nueva-secretaria-de-seguridad-en-lugar-de-durazo-amlo/" TargetMode="External"/><Relationship Id="rId43" Type="http://schemas.openxmlformats.org/officeDocument/2006/relationships/hyperlink" Target="https://www.jornada.com.mx/2023/10/17/economia/026n1eco" TargetMode="External"/><Relationship Id="rId64" Type="http://schemas.openxmlformats.org/officeDocument/2006/relationships/hyperlink" Target="https://www.jornada.com.mx/notas/2021/06/21/politica/sustituye-amlo-a-sandoval-por-roberto-salcedo-en-sfp/" TargetMode="External"/><Relationship Id="rId118" Type="http://schemas.openxmlformats.org/officeDocument/2006/relationships/hyperlink" Target="https://www.gob.mx/sre/prensa/la-embajadora-emerita-carmen-moreno-toscano-asume-el-cargo-de-subsecretaria-de-relaciones-exteriores?idiom=es" TargetMode="External"/><Relationship Id="rId139" Type="http://schemas.openxmlformats.org/officeDocument/2006/relationships/hyperlink" Target="https://www.reforma.com/nombran-a-relevo-de-nuevo-titular-de-ssc/ar2675910" TargetMode="External"/><Relationship Id="rId85" Type="http://schemas.openxmlformats.org/officeDocument/2006/relationships/hyperlink" Target="https://lopezobrador.org.mx/roman-meyer-falcon/" TargetMode="External"/><Relationship Id="rId150" Type="http://schemas.openxmlformats.org/officeDocument/2006/relationships/hyperlink" Target="https://www.gob.mx/shcp/estructuras/gabriel" TargetMode="External"/><Relationship Id="rId171" Type="http://schemas.openxmlformats.org/officeDocument/2006/relationships/hyperlink" Target="https://web.facebook.com/watch/?v=809861999767571" TargetMode="External"/><Relationship Id="rId192" Type="http://schemas.openxmlformats.org/officeDocument/2006/relationships/hyperlink" Target="https://www.tyt.com.mx/nota/rogelio-jimenez-pons-nuevo-subsecretario-de-transportes-en-la-sict" TargetMode="External"/><Relationship Id="rId206" Type="http://schemas.openxmlformats.org/officeDocument/2006/relationships/hyperlink" Target="https://www.gob.mx/sep" TargetMode="External"/><Relationship Id="rId227" Type="http://schemas.openxmlformats.org/officeDocument/2006/relationships/hyperlink" Target="https://www.gob.mx/sedatu/prensa/carina-arvizu-machado-nueva-subsecretaria-de-desarrollo-urbano-y-vivienda-220402?idiom=es-MX" TargetMode="External"/><Relationship Id="rId12" Type="http://schemas.openxmlformats.org/officeDocument/2006/relationships/hyperlink" Target="https://www.gob.mx/sedena/estructuras/general-luis-cresencio-sandoval-gonzalez" TargetMode="External"/><Relationship Id="rId33" Type="http://schemas.openxmlformats.org/officeDocument/2006/relationships/hyperlink" Target="https://www.eluniversal.com.mx/nacion/amlo-mueve-piezas-en-gabinete-javier-may-deja-bienestar-y-va-fonatur-dependencia-encargada-del-tren-maya/" TargetMode="External"/><Relationship Id="rId108" Type="http://schemas.openxmlformats.org/officeDocument/2006/relationships/hyperlink" Target="https://portales.segob.gob.mx/es/PoliticaMigratoria/ccpmsegob3ra" TargetMode="External"/><Relationship Id="rId129" Type="http://schemas.openxmlformats.org/officeDocument/2006/relationships/hyperlink" Target="https://www.elfinanciero.com.mx/nacional/2021/04/19/nombran-nuevo-subsecretario-de-marina/" TargetMode="External"/><Relationship Id="rId54" Type="http://schemas.openxmlformats.org/officeDocument/2006/relationships/hyperlink" Target="https://noticieros.televisa.com/historia/el-gabinete-amlo-quienes-son/" TargetMode="External"/><Relationship Id="rId75" Type="http://schemas.openxmlformats.org/officeDocument/2006/relationships/hyperlink" Target="https://www.gob.mx/salud/estructuras/dr-jorge-alcocer-varela" TargetMode="External"/><Relationship Id="rId96" Type="http://schemas.openxmlformats.org/officeDocument/2006/relationships/hyperlink" Target="https://www.eluniversal.com.mx/nacion/quien-es-maria-elena-rios-que-sustituira-julio-scherer-como-consejero-juridico/" TargetMode="External"/><Relationship Id="rId140" Type="http://schemas.openxmlformats.org/officeDocument/2006/relationships/hyperlink" Target="https://twitter.com/JefeVulcanoCova/status/1759697250513473921" TargetMode="External"/><Relationship Id="rId161" Type="http://schemas.openxmlformats.org/officeDocument/2006/relationships/hyperlink" Target="https://www.iis.unam.mx/wp-content/uploads/2020/11/20-oct-seg-sob-alimentaria.pdf" TargetMode="External"/><Relationship Id="rId182" Type="http://schemas.openxmlformats.org/officeDocument/2006/relationships/hyperlink" Target="https://www.milenio.com/politica/gusto-culposo-beber-mezcal-victor-suarez-carrera" TargetMode="External"/><Relationship Id="rId217" Type="http://schemas.openxmlformats.org/officeDocument/2006/relationships/hyperlink" Target="https://www.eleconomista.com.mx/empresas/STPS-nombra-a-Maraht-Baruch-Bolanossubsecretario-de-Empleo-y-Productividad-Laboral-20201001-0064.html" TargetMode="External"/><Relationship Id="rId6" Type="http://schemas.openxmlformats.org/officeDocument/2006/relationships/hyperlink" Target="https://elpais.com/mexico/2023-06-13/alicia-barcena-releva-a-marcelo-ebrard-al-frente-de-la-cancilleria.html" TargetMode="External"/><Relationship Id="rId238" Type="http://schemas.openxmlformats.org/officeDocument/2006/relationships/hyperlink" Target="https://www.gob.mx/sectur/estructuras/mtro-humberto-hernandez-haddad" TargetMode="External"/><Relationship Id="rId23" Type="http://schemas.openxmlformats.org/officeDocument/2006/relationships/hyperlink" Target="https://www.reporteindigo.com/reporte/rosa-icela-rodriguez-sera-la-nueva-secretaria-de-seguridad-en-lugar-de-durazo-amlo/" TargetMode="External"/><Relationship Id="rId119" Type="http://schemas.openxmlformats.org/officeDocument/2006/relationships/hyperlink" Target="https://www.instagram.com/p/CyhGc-FPzml/" TargetMode="External"/><Relationship Id="rId44" Type="http://schemas.openxmlformats.org/officeDocument/2006/relationships/hyperlink" Target="https://www.jornada.com.mx/2023/10/17/economia/026n1eco" TargetMode="External"/><Relationship Id="rId65" Type="http://schemas.openxmlformats.org/officeDocument/2006/relationships/hyperlink" Target="https://www.jornada.com.mx/notas/2021/06/21/politica/sustituye-amlo-a-sandoval-por-roberto-salcedo-en-sfp/" TargetMode="External"/><Relationship Id="rId86" Type="http://schemas.openxmlformats.org/officeDocument/2006/relationships/hyperlink" Target="https://lopezobrador.org.mx/alejandra-frausto-guerrero/" TargetMode="External"/><Relationship Id="rId130" Type="http://schemas.openxmlformats.org/officeDocument/2006/relationships/hyperlink" Target="https://www.gob.mx/semar/es/estructuras/almirante-jose-luis-arellano-ruiz-269518" TargetMode="External"/><Relationship Id="rId151" Type="http://schemas.openxmlformats.org/officeDocument/2006/relationships/hyperlink" Target="https://www.linkedin.com/in/jos%C3%A9-arturo-lozano-enriquez-151878a2/?originalSubdomain=mx" TargetMode="External"/><Relationship Id="rId172" Type="http://schemas.openxmlformats.org/officeDocument/2006/relationships/hyperlink" Target="https://www.linkedin.com/in/luz-maria-de-la-mora-133a531a0/?originalSubdomain=mx" TargetMode="External"/><Relationship Id="rId193" Type="http://schemas.openxmlformats.org/officeDocument/2006/relationships/hyperlink" Target="https://www.gob.mx/sct/estructuras/arq-rogelio-jimenez-pons" TargetMode="External"/><Relationship Id="rId207" Type="http://schemas.openxmlformats.org/officeDocument/2006/relationships/hyperlink" Target="https://educacionsuperior.sep.gob.mx/comunicados/subse_concheiro.html" TargetMode="External"/><Relationship Id="rId228" Type="http://schemas.openxmlformats.org/officeDocument/2006/relationships/hyperlink" Target="https://www.gob.mx/sedatu/prensa/rinde-protesta-daniel-fajardo-ortiz-como-nuevo-subsecretario-de-desarrollo-urbano-y-vivienda" TargetMode="External"/><Relationship Id="rId13" Type="http://schemas.openxmlformats.org/officeDocument/2006/relationships/hyperlink" Target="https://www.gob.mx/sedena/estructuras/general-luis-cresencio-sandoval-gonzalez" TargetMode="External"/><Relationship Id="rId109" Type="http://schemas.openxmlformats.org/officeDocument/2006/relationships/hyperlink" Target="https://www.gob.mx/segob/prensa/secretaria-de-gobernacion-da-la-bienvenida-a-felix-arturo-medina-padilla-como-nuevo-subsecretario-de-derechos-humanos-poblacion-y-migracion" TargetMode="External"/><Relationship Id="rId34" Type="http://schemas.openxmlformats.org/officeDocument/2006/relationships/hyperlink" Target="https://www.eluniversal.com.mx/nacion/amlo-mueve-piezas-en-gabinete-javier-may-deja-bienestar-y-va-fonatur-dependencia-encargada-del-tren-maya/" TargetMode="External"/><Relationship Id="rId55" Type="http://schemas.openxmlformats.org/officeDocument/2006/relationships/hyperlink" Target="https://noticieros.televisa.com/historia/el-gabinete-amlo-quienes-son/" TargetMode="External"/><Relationship Id="rId76" Type="http://schemas.openxmlformats.org/officeDocument/2006/relationships/hyperlink" Target="https://elpais.com/mexico/2023-06-20/lopez-obrador-nombra-a-marath-bolanos-lopez-como-nuevo-secretario-de-trabajo.html" TargetMode="External"/><Relationship Id="rId97" Type="http://schemas.openxmlformats.org/officeDocument/2006/relationships/hyperlink" Target="https://www.eluniversal.com.mx/nacion/quien-es-maria-elena-rios-que-sustituira-julio-scherer-como-consejero-juridico/" TargetMode="External"/><Relationship Id="rId120" Type="http://schemas.openxmlformats.org/officeDocument/2006/relationships/hyperlink" Target="https://www.gob.mx/sre/prensa/la-embajadora-maria-teresa-mercado-perez-es-designada-subsecretaria-de-relaciones-exteriores" TargetMode="External"/><Relationship Id="rId141" Type="http://schemas.openxmlformats.org/officeDocument/2006/relationships/hyperlink" Target="https://chihuahua.gob.mx/contenidos/nombran-cesar-bolado-rubio-nuevo-subsecretario-de-egresos-de-la-secretaria-de-hacienda" TargetMode="External"/><Relationship Id="rId7" Type="http://schemas.openxmlformats.org/officeDocument/2006/relationships/hyperlink" Target="https://elpais.com/mexico/2023-06-13/alicia-barcena-releva-a-marcelo-ebrard-al-frente-de-la-cancilleria.html" TargetMode="External"/><Relationship Id="rId162" Type="http://schemas.openxmlformats.org/officeDocument/2006/relationships/hyperlink" Target="https://www.iis.unam.mx/wp-content/uploads/2020/11/20-oct-seg-sob-alimentaria.pdf" TargetMode="External"/><Relationship Id="rId183" Type="http://schemas.openxmlformats.org/officeDocument/2006/relationships/hyperlink" Target="https://www.gob.mx/agricultura/estructuras/victor-suarez-carrera" TargetMode="External"/><Relationship Id="rId218" Type="http://schemas.openxmlformats.org/officeDocument/2006/relationships/hyperlink" Target="https://www.eleconomista.com.mx/empresas/STPS-nombra-a-Maraht-Baruch-Bolanossubsecretario-de-Empleo-y-Productividad-Laboral-20201001-0064.html" TargetMode="External"/><Relationship Id="rId239" Type="http://schemas.openxmlformats.org/officeDocument/2006/relationships/hyperlink" Target="https://www.gob.mx/sectur/estructuras/mtro-humberto-hernandez-haddad" TargetMode="External"/><Relationship Id="rId24" Type="http://schemas.openxmlformats.org/officeDocument/2006/relationships/hyperlink" Target="https://www.reporteindigo.com/reporte/rosa-icela-rodriguez-sera-la-nueva-secretaria-de-seguridad-en-lugar-de-durazo-amlo/" TargetMode="External"/><Relationship Id="rId45" Type="http://schemas.openxmlformats.org/officeDocument/2006/relationships/hyperlink" Target="https://www.jornada.com.mx/2023/10/17/economia/026n1eco" TargetMode="External"/><Relationship Id="rId66" Type="http://schemas.openxmlformats.org/officeDocument/2006/relationships/hyperlink" Target="https://www.eleconomista.com.mx/politica/Delfina-Gomez-asume-la-titularidad-de-la-SEP-en-sustitucion-de-Esteban-Moctezuma-20210215-0042.html" TargetMode="External"/><Relationship Id="rId87" Type="http://schemas.openxmlformats.org/officeDocument/2006/relationships/hyperlink" Target="https://lopezobrador.org.mx/alejandra-frausto-guerrero/" TargetMode="External"/><Relationship Id="rId110" Type="http://schemas.openxmlformats.org/officeDocument/2006/relationships/hyperlink" Target="https://www.gob.mx/segob" TargetMode="External"/><Relationship Id="rId131" Type="http://schemas.openxmlformats.org/officeDocument/2006/relationships/hyperlink" Target="https://www.gob.mx/sspc/prensa/el-robo-a-trenes-registro-una-importante-disminucion-en-2019-ricardo-mejia-berdeja" TargetMode="External"/><Relationship Id="rId152" Type="http://schemas.openxmlformats.org/officeDocument/2006/relationships/hyperlink" Target="https://legislacion.edomex.gob.mx/sites/legislacion.edomex.gob.mx/files/files/pdf/gct/2022/abril/abr011/abr011f.pdf" TargetMode="External"/><Relationship Id="rId173" Type="http://schemas.openxmlformats.org/officeDocument/2006/relationships/hyperlink" Target="https://www.linkedin.com/in/luz-maria-de-la-mora-133a531a0/?originalSubdomain=mx" TargetMode="External"/><Relationship Id="rId194" Type="http://schemas.openxmlformats.org/officeDocument/2006/relationships/hyperlink" Target="https://consejoconsultivo.ift.org.mx/miembrosJalife.php" TargetMode="External"/><Relationship Id="rId208" Type="http://schemas.openxmlformats.org/officeDocument/2006/relationships/hyperlink" Target="https://educacionsuperior.sep.gob.mx/comunicados/subse_concheiro.html" TargetMode="External"/><Relationship Id="rId229" Type="http://schemas.openxmlformats.org/officeDocument/2006/relationships/hyperlink" Target="https://www.gob.mx/sedatu/prensa/rinde-protesta-daniel-fajardo-ortiz-como-nuevo-subsecretario-de-desarrollo-urbano-y-vivienda" TargetMode="External"/><Relationship Id="rId240" Type="http://schemas.openxmlformats.org/officeDocument/2006/relationships/hyperlink" Target="https://www.gob.mx/sectur" TargetMode="External"/><Relationship Id="rId14" Type="http://schemas.openxmlformats.org/officeDocument/2006/relationships/hyperlink" Target="https://www.gob.mx/sedena/estructuras/general-luis-cresencio-sandoval-gonzalez" TargetMode="External"/><Relationship Id="rId35" Type="http://schemas.openxmlformats.org/officeDocument/2006/relationships/hyperlink" Target="https://www.eluniversal.com.mx/nacion/amlo-mueve-piezas-en-gabinete-javier-may-deja-bienestar-y-va-fonatur-dependencia-encargada-del-tren-maya/" TargetMode="External"/><Relationship Id="rId56" Type="http://schemas.openxmlformats.org/officeDocument/2006/relationships/hyperlink" Target="https://www.elsoldemexico.com.mx/mexico/politica/perfil-quien-es-jorge-arganis-diaz-leal-sct-nuevo-titular-de-comunicaciones-y-transportes-javier-jimez-espriu-5532092.html" TargetMode="External"/><Relationship Id="rId77" Type="http://schemas.openxmlformats.org/officeDocument/2006/relationships/hyperlink" Target="https://elpais.com/mexico/2023-06-20/lopez-obrador-nombra-a-marath-bolanos-lopez-como-nuevo-secretario-de-trabajo.html" TargetMode="External"/><Relationship Id="rId100" Type="http://schemas.openxmlformats.org/officeDocument/2006/relationships/hyperlink" Target="https://www.eluniversal.com.mx/nacion/quien-es-maria-elena-rios-que-sustituira-julio-scherer-como-consejero-juridico/" TargetMode="External"/><Relationship Id="rId8" Type="http://schemas.openxmlformats.org/officeDocument/2006/relationships/hyperlink" Target="https://elpais.com/mexico/2023-06-13/alicia-barcena-releva-a-marcelo-ebrard-al-frente-de-la-cancilleria.html" TargetMode="External"/><Relationship Id="rId98" Type="http://schemas.openxmlformats.org/officeDocument/2006/relationships/hyperlink" Target="https://www.eluniversal.com.mx/nacion/quien-es-maria-elena-rios-que-sustituira-julio-scherer-como-consejero-juridico/" TargetMode="External"/><Relationship Id="rId121" Type="http://schemas.openxmlformats.org/officeDocument/2006/relationships/hyperlink" Target="https://www.excelsior.com.mx/nacional/andre-foullon-perfil-titular-de-aduanas/1593516" TargetMode="External"/><Relationship Id="rId142" Type="http://schemas.openxmlformats.org/officeDocument/2006/relationships/hyperlink" Target="https://comision.anticorrupcion.org/wp-content/uploads/2022/02/Parte-3-SESEA_ST_184_2021.pdf" TargetMode="External"/><Relationship Id="rId163" Type="http://schemas.openxmlformats.org/officeDocument/2006/relationships/hyperlink" Target="https://www.iis.unam.mx/wp-content/uploads/2020/11/20-oct-seg-sob-alimentaria.pdf" TargetMode="External"/><Relationship Id="rId184" Type="http://schemas.openxmlformats.org/officeDocument/2006/relationships/hyperlink" Target="https://www.infobae.com/america/mexico/2020/08/18/diputado-acuso-favoritismos-y-corrupcion-en-la-secretaria-de-comunicaciones-y-transportes/" TargetMode="External"/><Relationship Id="rId219" Type="http://schemas.openxmlformats.org/officeDocument/2006/relationships/hyperlink" Target="https://www.gob.mx/stps/prensa/presidente-designa-a-quiahuitl-chavez-subsecretaria-a-cargo-de-jovenes-construyendo-el-futuro-337611?idiom=es" TargetMode="External"/><Relationship Id="rId230" Type="http://schemas.openxmlformats.org/officeDocument/2006/relationships/hyperlink" Target="https://www.gob.mx/sedatu/prensa/rinde-protesta-daniel-fajardo-ortiz-como-nuevo-subsecretario-de-desarrollo-urbano-y-vivienda" TargetMode="External"/><Relationship Id="rId25" Type="http://schemas.openxmlformats.org/officeDocument/2006/relationships/hyperlink" Target="https://www.reporteindigo.com/reporte/rosa-icela-rodriguez-sera-la-nueva-secretaria-de-seguridad-en-lugar-de-durazo-amlo/" TargetMode="External"/><Relationship Id="rId46" Type="http://schemas.openxmlformats.org/officeDocument/2006/relationships/hyperlink" Target="https://www.elfinanciero.com.mx/economia/sale-graciela-marquez-de-la-secretaria-de-economia-entrara-tatiana-clouthier-en-su-lugar/" TargetMode="External"/><Relationship Id="rId67" Type="http://schemas.openxmlformats.org/officeDocument/2006/relationships/hyperlink" Target="https://www.eleconomista.com.mx/politica/Delfina-Gomez-asume-la-titularidad-de-la-SEP-en-sustitucion-de-Esteban-Moctezuma-20210215-0042.html" TargetMode="External"/><Relationship Id="rId88" Type="http://schemas.openxmlformats.org/officeDocument/2006/relationships/hyperlink" Target="https://lopezobrador.org.mx/alejandra-frausto-guerrero/" TargetMode="External"/><Relationship Id="rId111" Type="http://schemas.openxmlformats.org/officeDocument/2006/relationships/hyperlink" Target="https://www.gob.mx/segob" TargetMode="External"/><Relationship Id="rId132" Type="http://schemas.openxmlformats.org/officeDocument/2006/relationships/hyperlink" Target="https://www.gob.mx/sspc/prensa/palabras-del-subsecretario-de-seguridad-publica-ricardo-mejia-berdeja-durante-el-informe-cero-impunidad-presentado-desde-palacio-nacional?idiom=es" TargetMode="External"/><Relationship Id="rId153" Type="http://schemas.openxmlformats.org/officeDocument/2006/relationships/hyperlink" Target="https://www.linkedin.com/in/jos%C3%A9-arturo-lozano-enriquez-151878a2/?originalSubdomain=mx" TargetMode="External"/><Relationship Id="rId174" Type="http://schemas.openxmlformats.org/officeDocument/2006/relationships/hyperlink" Target="https://elpais.com/mexico/2022-10-14/raquel-buenrostro-nombra-a-alejandro-encinas-najera-como-subsecretario-de-comercio-exterior.html" TargetMode="External"/><Relationship Id="rId195" Type="http://schemas.openxmlformats.org/officeDocument/2006/relationships/hyperlink" Target="https://www.itmastersmag.com/noticias-analisis/la-sct-desaparecera-subsecretaria-de-comunicaciones-y-desarrollo-tecnologico/" TargetMode="External"/><Relationship Id="rId209" Type="http://schemas.openxmlformats.org/officeDocument/2006/relationships/hyperlink" Target="https://educacionsuperior.sep.gob.mx/comunicados/subse_concheiro.html" TargetMode="External"/><Relationship Id="rId190" Type="http://schemas.openxmlformats.org/officeDocument/2006/relationships/hyperlink" Target="https://www.gob.mx/sct/prensa/garantizada-la-seguridad-en-el-aeropuerto-felipe-angeles" TargetMode="External"/><Relationship Id="rId204" Type="http://schemas.openxmlformats.org/officeDocument/2006/relationships/hyperlink" Target="https://m.facebook.com/EducacionMich/posts/2625123534443618/" TargetMode="External"/><Relationship Id="rId220" Type="http://schemas.openxmlformats.org/officeDocument/2006/relationships/hyperlink" Target="https://www.gob.mx/stps/prensa/presidente-designa-a-quiahuitl-chavez-subsecretaria-a-cargo-de-jovenes-construyendo-el-futuro-337611?idiom=es" TargetMode="External"/><Relationship Id="rId225" Type="http://schemas.openxmlformats.org/officeDocument/2006/relationships/hyperlink" Target="https://www.gob.mx/sedatu" TargetMode="External"/><Relationship Id="rId15" Type="http://schemas.openxmlformats.org/officeDocument/2006/relationships/hyperlink" Target="https://www.gob.mx/sedena/estructuras/general-luis-cresencio-sandoval-gonzalez" TargetMode="External"/><Relationship Id="rId36" Type="http://schemas.openxmlformats.org/officeDocument/2006/relationships/hyperlink" Target="https://www.elfinanciero.com.mx/nacional/amlo-confirma-salida-de-victor-toledo-de-semarnat-sera-sustituido-por-maria-luisa-albores/" TargetMode="External"/><Relationship Id="rId57" Type="http://schemas.openxmlformats.org/officeDocument/2006/relationships/hyperlink" Target="https://www.elsoldemexico.com.mx/mexico/politica/perfil-quien-es-jorge-arganis-diaz-leal-sct-nuevo-titular-de-comunicaciones-y-transportes-javier-jimez-espriu-5532092.html" TargetMode="External"/><Relationship Id="rId106" Type="http://schemas.openxmlformats.org/officeDocument/2006/relationships/hyperlink" Target="https://portales.segob.gob.mx/es/PoliticaMigratoria/ccpmsegob3ra" TargetMode="External"/><Relationship Id="rId127" Type="http://schemas.openxmlformats.org/officeDocument/2006/relationships/hyperlink" Target="https://www.elfinanciero.com.mx/nacional/2021/04/19/nombran-nuevo-subsecretario-de-marina/" TargetMode="External"/><Relationship Id="rId10" Type="http://schemas.openxmlformats.org/officeDocument/2006/relationships/hyperlink" Target="https://elpais.com/mexico/2023-06-13/alicia-barcena-releva-a-marcelo-ebrard-al-frente-de-la-cancilleria.html" TargetMode="External"/><Relationship Id="rId31" Type="http://schemas.openxmlformats.org/officeDocument/2006/relationships/hyperlink" Target="https://www.gob.mx/bienestar/prensa/rinde-protesta-javier-may-como-secretario-de-bienestar" TargetMode="External"/><Relationship Id="rId52" Type="http://schemas.openxmlformats.org/officeDocument/2006/relationships/hyperlink" Target="https://noticieros.televisa.com/historia/el-gabinete-amlo-quienes-son/" TargetMode="External"/><Relationship Id="rId73" Type="http://schemas.openxmlformats.org/officeDocument/2006/relationships/hyperlink" Target="https://www.gob.mx/salud/estructuras/dr-jorge-alcocer-varela" TargetMode="External"/><Relationship Id="rId78" Type="http://schemas.openxmlformats.org/officeDocument/2006/relationships/hyperlink" Target="https://elpais.com/mexico/2023-06-20/lopez-obrador-nombra-a-marath-bolanos-lopez-como-nuevo-secretario-de-trabajo.html" TargetMode="External"/><Relationship Id="rId94" Type="http://schemas.openxmlformats.org/officeDocument/2006/relationships/hyperlink" Target="https://lopezobrador.org.mx/miguel-torruco-marques/" TargetMode="External"/><Relationship Id="rId99" Type="http://schemas.openxmlformats.org/officeDocument/2006/relationships/hyperlink" Target="https://www.eluniversal.com.mx/nacion/quien-es-maria-elena-rios-que-sustituira-julio-scherer-como-consejero-juridico/" TargetMode="External"/><Relationship Id="rId101" Type="http://schemas.openxmlformats.org/officeDocument/2006/relationships/hyperlink" Target="https://www.gob.mx/fgr/estructuras/alejandro-gertz-manero" TargetMode="External"/><Relationship Id="rId122" Type="http://schemas.openxmlformats.org/officeDocument/2006/relationships/hyperlink" Target="https://www.infodefensa.com/texto-diario/mostrar/3122269/gral-agustin-radilla-nuevo-subsecretario-defensa-mexico" TargetMode="External"/><Relationship Id="rId143" Type="http://schemas.openxmlformats.org/officeDocument/2006/relationships/hyperlink" Target="https://www.gob.mx/shcp/estructuras/juan-pablo-de-botton-falcon-291655" TargetMode="External"/><Relationship Id="rId148" Type="http://schemas.openxmlformats.org/officeDocument/2006/relationships/hyperlink" Target="https://www.eleconomista.com.mx/economia/Gabriel-Yorio-es-nombrado-subsecretario-de-Hacienda-20190729-0074.html" TargetMode="External"/><Relationship Id="rId164" Type="http://schemas.openxmlformats.org/officeDocument/2006/relationships/hyperlink" Target="https://www.gob.mx/bienestar/estructuras/hugo-raul-paulin-hernandez" TargetMode="External"/><Relationship Id="rId169" Type="http://schemas.openxmlformats.org/officeDocument/2006/relationships/hyperlink" Target="https://www.gob.mx/sener/articulos/presidente-lopez-obrador-nombra-nuevo-subsecretario-de-hidrocarburos-356750" TargetMode="External"/><Relationship Id="rId185" Type="http://schemas.openxmlformats.org/officeDocument/2006/relationships/hyperlink" Target="https://www.gob.mx/sct/prensa/jorge-nuno-lara-nuevo-subsecretario-de-infraestructura?idiom=es-MX" TargetMode="External"/><Relationship Id="rId4" Type="http://schemas.openxmlformats.org/officeDocument/2006/relationships/hyperlink" Target="https://www.capital21.cdmx.gob.mx/noticias/?p=42950" TargetMode="External"/><Relationship Id="rId9" Type="http://schemas.openxmlformats.org/officeDocument/2006/relationships/hyperlink" Target="https://elpais.com/mexico/2023-06-13/alicia-barcena-releva-a-marcelo-ebrard-al-frente-de-la-cancilleria.html" TargetMode="External"/><Relationship Id="rId180" Type="http://schemas.openxmlformats.org/officeDocument/2006/relationships/hyperlink" Target="https://www.milenio.com/politica/gusto-culposo-beber-mezcal-victor-suarez-carrera" TargetMode="External"/><Relationship Id="rId210" Type="http://schemas.openxmlformats.org/officeDocument/2006/relationships/hyperlink" Target="https://educacionsuperior.sep.gob.mx/comunicados/subse_concheiro.html" TargetMode="External"/><Relationship Id="rId215" Type="http://schemas.openxmlformats.org/officeDocument/2006/relationships/hyperlink" Target="https://www.gob.mx/salud" TargetMode="External"/><Relationship Id="rId236" Type="http://schemas.openxmlformats.org/officeDocument/2006/relationships/hyperlink" Target="https://www.eleconomista.com.mx/empresas/Sectur-presenta-su-nueva-estructura-administrativa-con-una-subsecretaria--20200914-0103.html" TargetMode="External"/><Relationship Id="rId26" Type="http://schemas.openxmlformats.org/officeDocument/2006/relationships/hyperlink" Target="https://canacar.com.mx/rogelio-ramirez-la-asume-como-secretario-hacienda/" TargetMode="External"/><Relationship Id="rId231" Type="http://schemas.openxmlformats.org/officeDocument/2006/relationships/hyperlink" Target="https://creativecommons.org/2023/09/23/marina-nunez-bespalova-sera-una-oradora-principal-en-la-cumbre-mundial-cc-2023/" TargetMode="External"/><Relationship Id="rId47" Type="http://schemas.openxmlformats.org/officeDocument/2006/relationships/hyperlink" Target="https://www.elfinanciero.com.mx/economia/sale-graciela-marquez-de-la-secretaria-de-economia-entrara-tatiana-clouthier-en-su-lugar/" TargetMode="External"/><Relationship Id="rId68" Type="http://schemas.openxmlformats.org/officeDocument/2006/relationships/hyperlink" Target="https://www.eleconomista.com.mx/politica/Delfina-Gomez-asume-la-titularidad-de-la-SEP-en-sustitucion-de-Esteban-Moctezuma-20210215-0042.html" TargetMode="External"/><Relationship Id="rId89" Type="http://schemas.openxmlformats.org/officeDocument/2006/relationships/hyperlink" Target="https://lopezobrador.org.mx/alejandra-frausto-guerrero/" TargetMode="External"/><Relationship Id="rId112" Type="http://schemas.openxmlformats.org/officeDocument/2006/relationships/hyperlink" Target="https://m.facebook.com/SecretariadeGobernacion/posts/2645026032242717/" TargetMode="External"/><Relationship Id="rId133" Type="http://schemas.openxmlformats.org/officeDocument/2006/relationships/hyperlink" Target="https://www.linkedin.com/in/ricardo-mejia-berdeja-48959a40/?originalSubdomain=mx" TargetMode="External"/><Relationship Id="rId154" Type="http://schemas.openxmlformats.org/officeDocument/2006/relationships/hyperlink" Target="https://enfoquenoticias.com.mx/maria-del-rocio-garcia-perez-nueva-subsecretaria-de-bienestar/" TargetMode="External"/><Relationship Id="rId175" Type="http://schemas.openxmlformats.org/officeDocument/2006/relationships/hyperlink" Target="https://elpais.com/mexico/2022-10-14/raquel-buenrostro-nombra-a-alejandro-encinas-najera-como-subsecretario-de-comercio-exterior.html" TargetMode="External"/><Relationship Id="rId196" Type="http://schemas.openxmlformats.org/officeDocument/2006/relationships/hyperlink" Target="https://www.gob.mx/sep/articulos/boletin-no-80-fortalece-sep-programa-aprende-en-casa-mediante-sitio-web-especializado-en-educacion-basica?idiom=es" TargetMode="External"/><Relationship Id="rId200" Type="http://schemas.openxmlformats.org/officeDocument/2006/relationships/hyperlink" Target="https://www.educacionfutura.org/cambios-en-la-sep-martha-hernandez-moreno-nueva-subsecretaria-de-educacion-basica/" TargetMode="External"/><Relationship Id="rId16" Type="http://schemas.openxmlformats.org/officeDocument/2006/relationships/hyperlink" Target="https://www.gob.mx/semar/es/estructuras/almirante-jose-rafael-ojeda-duran-183759" TargetMode="External"/><Relationship Id="rId221" Type="http://schemas.openxmlformats.org/officeDocument/2006/relationships/hyperlink" Target="https://mimexicolate.gob.mx/firman-sedatu-y-fonatur-convenio-de-coordinacion-para-planeacion-territorial-del-tren-maya/" TargetMode="External"/><Relationship Id="rId37" Type="http://schemas.openxmlformats.org/officeDocument/2006/relationships/hyperlink" Target="https://www.elfinanciero.com.mx/nacional/amlo-confirma-salida-de-victor-toledo-de-semarnat-sera-sustituido-por-maria-luisa-albores/" TargetMode="External"/><Relationship Id="rId58" Type="http://schemas.openxmlformats.org/officeDocument/2006/relationships/hyperlink" Target="https://www.elsoldemexico.com.mx/mexico/politica/perfil-quien-es-jorge-arganis-diaz-leal-sct-nuevo-titular-de-comunicaciones-y-transportes-javier-jimez-espriu-5532092.html" TargetMode="External"/><Relationship Id="rId79" Type="http://schemas.openxmlformats.org/officeDocument/2006/relationships/hyperlink" Target="https://elpais.com/mexico/2023-06-20/lopez-obrador-nombra-a-marath-bolanos-lopez-como-nuevo-secretario-de-trabajo.html" TargetMode="External"/><Relationship Id="rId102" Type="http://schemas.openxmlformats.org/officeDocument/2006/relationships/hyperlink" Target="https://www.gob.mx/fgr/estructuras/alejandro-gertz-manero" TargetMode="External"/><Relationship Id="rId123" Type="http://schemas.openxmlformats.org/officeDocument/2006/relationships/hyperlink" Target="https://www.infodefensa.com/texto-diario/mostrar/3122269/gral-agustin-radilla-nuevo-subsecretario-defensa-mexico" TargetMode="External"/><Relationship Id="rId144" Type="http://schemas.openxmlformats.org/officeDocument/2006/relationships/hyperlink" Target="https://www.gob.mx/shcp/estructuras/juan-pablo-de-botton-falcon-291655" TargetMode="External"/><Relationship Id="rId90" Type="http://schemas.openxmlformats.org/officeDocument/2006/relationships/hyperlink" Target="https://lopezobrador.org.mx/alejandra-frausto-guerrero/" TargetMode="External"/><Relationship Id="rId165" Type="http://schemas.openxmlformats.org/officeDocument/2006/relationships/hyperlink" Target="https://www.eleconomista.com.mx/empresas/Quien-es-Miguel-Angel-Maciel-Torres-el-nuevo-secretario-de-Energia-20231016-0120.html" TargetMode="External"/><Relationship Id="rId186" Type="http://schemas.openxmlformats.org/officeDocument/2006/relationships/hyperlink" Target="https://www.gob.mx/sct/es/articulos/asume-jorge-nuno-como-secretario-de-infraestructura-comunicaciones-y-transportes-319579?idiom=es" TargetMode="External"/><Relationship Id="rId211" Type="http://schemas.openxmlformats.org/officeDocument/2006/relationships/hyperlink" Target="https://www.gob.mx/cofepris/prensa/nombra-nuevos-funcionarios-el-secretario-de-salud-jorge-alcocer-varela" TargetMode="External"/><Relationship Id="rId232" Type="http://schemas.openxmlformats.org/officeDocument/2006/relationships/hyperlink" Target="https://www.sndigital.mx/mexico/63100-marina-nunez-bespalova-nueva-subsecretaria-de-desarrollo-cultural.html" TargetMode="External"/><Relationship Id="rId27" Type="http://schemas.openxmlformats.org/officeDocument/2006/relationships/hyperlink" Target="https://www.eleconomista.com.mx/economia/Arturo-Herrera-sustituira-a-Carlos-Urzua-como-secretario-de-Hacienda-20190709-0084.html" TargetMode="External"/><Relationship Id="rId48" Type="http://schemas.openxmlformats.org/officeDocument/2006/relationships/hyperlink" Target="https://www.elfinanciero.com.mx/economia/sale-graciela-marquez-de-la-secretaria-de-economia-entrara-tatiana-clouthier-en-su-lugar/" TargetMode="External"/><Relationship Id="rId69" Type="http://schemas.openxmlformats.org/officeDocument/2006/relationships/hyperlink" Target="https://elpais.com/mexico/2022-08-15/leticia-ramirez-sustituye-a-delfina-gomez-en-la-secretaria-de-educacion.html" TargetMode="External"/><Relationship Id="rId113" Type="http://schemas.openxmlformats.org/officeDocument/2006/relationships/hyperlink" Target="https://m.facebook.com/SecretariadeGobernacion/posts/2645026032242717/" TargetMode="External"/><Relationship Id="rId134" Type="http://schemas.openxmlformats.org/officeDocument/2006/relationships/hyperlink" Target="https://www.gob.mx/presidencia/prensa/presidente-de-la-republica-nombra-subsecretario-de-seguridad-publica-y-comandante-de-la-guardia-nacional-323721" TargetMode="External"/><Relationship Id="rId80" Type="http://schemas.openxmlformats.org/officeDocument/2006/relationships/hyperlink" Target="https://elpais.com/mexico/2023-06-20/lopez-obrador-nombra-a-marath-bolanos-lopez-como-nuevo-secretario-de-trabajo.html" TargetMode="External"/><Relationship Id="rId155" Type="http://schemas.openxmlformats.org/officeDocument/2006/relationships/hyperlink" Target="https://enfoquenoticias.com.mx/maria-del-rocio-garcia-perez-nueva-subsecretaria-de-bienestar/" TargetMode="External"/><Relationship Id="rId176" Type="http://schemas.openxmlformats.org/officeDocument/2006/relationships/hyperlink" Target="https://www.elfinanciero.com.mx/estados/hector-guerrero-sustituira-a-ernesto-acevedo-en-la-subsecretaria-de-industria-comercio-y-competitividad/" TargetMode="External"/><Relationship Id="rId197" Type="http://schemas.openxmlformats.org/officeDocument/2006/relationships/hyperlink" Target="https://www.educacionfutura.org/cambios-en-la-sep-martha-hernandez-moreno-nueva-subsecretaria-de-educacion-basica/" TargetMode="External"/><Relationship Id="rId201" Type="http://schemas.openxmlformats.org/officeDocument/2006/relationships/hyperlink" Target="https://m.facebook.com/EducacionMich/posts/2625123534443618/" TargetMode="External"/><Relationship Id="rId222" Type="http://schemas.openxmlformats.org/officeDocument/2006/relationships/hyperlink" Target="https://www.gob.mx/sedatu/prensa/publica-dof-estrategia-nacional-de-ordenamiento-territorial-de-la-sedatu?idiom=es-MX" TargetMode="External"/><Relationship Id="rId17" Type="http://schemas.openxmlformats.org/officeDocument/2006/relationships/hyperlink" Target="https://www.gob.mx/semar/es/estructuras/almirante-jose-rafael-ojeda-duran-183759" TargetMode="External"/><Relationship Id="rId38" Type="http://schemas.openxmlformats.org/officeDocument/2006/relationships/hyperlink" Target="https://www.elfinanciero.com.mx/nacional/amlo-confirma-salida-de-victor-toledo-de-semarnat-sera-sustituido-por-maria-luisa-albores/" TargetMode="External"/><Relationship Id="rId59" Type="http://schemas.openxmlformats.org/officeDocument/2006/relationships/hyperlink" Target="https://www.ejecentral.com.mx/jorge-nuno-nuevo-titular-de-la-sict-hacen-oficial-salida-de-arganis" TargetMode="External"/><Relationship Id="rId103" Type="http://schemas.openxmlformats.org/officeDocument/2006/relationships/hyperlink" Target="https://www.gob.mx/fgr/estructuras/alejandro-gertz-manero" TargetMode="External"/><Relationship Id="rId124" Type="http://schemas.openxmlformats.org/officeDocument/2006/relationships/hyperlink" Target="https://www.elfinanciero.com.mx/nacional/2023/09/04/cambios-en-sedena-defensa-estrena-subsecretario-fuerza-aerea-tendra-nuevo-comandante/" TargetMode="External"/><Relationship Id="rId70" Type="http://schemas.openxmlformats.org/officeDocument/2006/relationships/hyperlink" Target="https://elpais.com/mexico/2022-08-15/leticia-ramirez-sustituye-a-delfina-gomez-en-la-secretaria-de-educacion.html" TargetMode="External"/><Relationship Id="rId91" Type="http://schemas.openxmlformats.org/officeDocument/2006/relationships/hyperlink" Target="https://lopezobrador.org.mx/miguel-torruco-marques/" TargetMode="External"/><Relationship Id="rId145" Type="http://schemas.openxmlformats.org/officeDocument/2006/relationships/hyperlink" Target="https://www.gob.mx/shcp/estructuras/juan-pablo-de-botton-falcon-291655" TargetMode="External"/><Relationship Id="rId166" Type="http://schemas.openxmlformats.org/officeDocument/2006/relationships/hyperlink" Target="https://www.eleconomista.com.mx/empresas/Quien-es-Miguel-Angel-Maciel-Torres-el-nuevo-secretario-de-Energia-20231016-0120.html" TargetMode="External"/><Relationship Id="rId187" Type="http://schemas.openxmlformats.org/officeDocument/2006/relationships/hyperlink" Target="https://www.gob.mx/sct/articulos/toma-protesta-jesus-felipe-verdugo-lopez-como-subsecretario-de-infraestructura-de-la-dependencia" TargetMode="External"/><Relationship Id="rId1" Type="http://schemas.openxmlformats.org/officeDocument/2006/relationships/hyperlink" Target="https://elpais.com/mexico/2021-08-26/olga-sanchez-cordero-abandona-gobernacion-para-volver-al-senado.html" TargetMode="External"/><Relationship Id="rId212" Type="http://schemas.openxmlformats.org/officeDocument/2006/relationships/hyperlink" Target="https://www.gob.mx/cofepris/prensa/nombra-nuevos-funcionarios-el-secretario-de-salud-jorge-alcocer-varela" TargetMode="External"/><Relationship Id="rId233" Type="http://schemas.openxmlformats.org/officeDocument/2006/relationships/hyperlink" Target="https://www.sndigital.mx/mexico/63100-marina-nunez-bespalova-nueva-subsecretaria-de-desarrollo-cultural.html" TargetMode="External"/><Relationship Id="rId28" Type="http://schemas.openxmlformats.org/officeDocument/2006/relationships/hyperlink" Target="https://www.gob.mx/shcp/estructuras/rogelio-ramirez-de-la-o" TargetMode="External"/><Relationship Id="rId49" Type="http://schemas.openxmlformats.org/officeDocument/2006/relationships/hyperlink" Target="https://aristeguinoticias.com/0710/mexico/raquel-buenrostro-releva-a-tatiana-clouthier-como-secretaria-de-economia/" TargetMode="External"/><Relationship Id="rId114" Type="http://schemas.openxmlformats.org/officeDocument/2006/relationships/hyperlink" Target="https://m.facebook.com/SecretariadeGobernacion/posts/2645026032242717/" TargetMode="External"/><Relationship Id="rId60" Type="http://schemas.openxmlformats.org/officeDocument/2006/relationships/hyperlink" Target="https://www.ejecentral.com.mx/jorge-nuno-nuevo-titular-de-la-sict-hacen-oficial-salida-de-arganis" TargetMode="External"/><Relationship Id="rId81" Type="http://schemas.openxmlformats.org/officeDocument/2006/relationships/hyperlink" Target="https://lopezobrador.org.mx/roman-meyer-falcon/" TargetMode="External"/><Relationship Id="rId135" Type="http://schemas.openxmlformats.org/officeDocument/2006/relationships/hyperlink" Target="https://www.gob.mx/presidencia/prensa/presidente-de-la-republica-nombra-subsecretario-de-seguridad-publica-y-comandante-de-la-guardia-nacional-323721" TargetMode="External"/><Relationship Id="rId156" Type="http://schemas.openxmlformats.org/officeDocument/2006/relationships/hyperlink" Target="https://www.gob.mx/bienestar/estructuras/maria-del-rocio-garcia-perez" TargetMode="External"/><Relationship Id="rId177" Type="http://schemas.openxmlformats.org/officeDocument/2006/relationships/hyperlink" Target="https://www.lapoliticaonline.com/mexico/economia-mx/economia-romo-quiere-que-el-subsecretario-guerrero-sea-el-reemplazo-de-tatiana/" TargetMode="External"/><Relationship Id="rId198" Type="http://schemas.openxmlformats.org/officeDocument/2006/relationships/hyperlink" Target="https://www.educacionfutura.org/cambios-en-la-sep-martha-hernandez-moreno-nueva-subsecretaria-de-educacion-basica/" TargetMode="External"/><Relationship Id="rId202" Type="http://schemas.openxmlformats.org/officeDocument/2006/relationships/hyperlink" Target="https://m.facebook.com/EducacionMich/posts/2625123534443618/" TargetMode="External"/><Relationship Id="rId223" Type="http://schemas.openxmlformats.org/officeDocument/2006/relationships/hyperlink" Target="https://www.gob.mx/conavi/prensa/presidente-lopez-obrador-designa-a-edna-elena-vega-subsecretaria-de-ordenamiento-territorial-306606?idiom=es" TargetMode="External"/><Relationship Id="rId18" Type="http://schemas.openxmlformats.org/officeDocument/2006/relationships/hyperlink" Target="https://www.gob.mx/semar/es/estructuras/almirante-jose-rafael-ojeda-duran-183759" TargetMode="External"/><Relationship Id="rId39" Type="http://schemas.openxmlformats.org/officeDocument/2006/relationships/hyperlink" Target="https://www.elfinanciero.com.mx/nacional/amlo-confirma-salida-de-victor-toledo-de-semarnat-sera-sustituido-por-maria-luisa-albores/" TargetMode="External"/><Relationship Id="rId50" Type="http://schemas.openxmlformats.org/officeDocument/2006/relationships/hyperlink" Target="https://aristeguinoticias.com/0710/mexico/raquel-buenrostro-releva-a-tatiana-clouthier-como-secretaria-de-economia/" TargetMode="External"/><Relationship Id="rId104" Type="http://schemas.openxmlformats.org/officeDocument/2006/relationships/hyperlink" Target="https://www.gob.mx/fgr/estructuras/alejandro-gertz-manero" TargetMode="External"/><Relationship Id="rId125" Type="http://schemas.openxmlformats.org/officeDocument/2006/relationships/hyperlink" Target="https://www.gob.mx/sedena/estructuras/general-de-division-diplomado-de-estado-mayor-gabriel-garcia-rincon" TargetMode="External"/><Relationship Id="rId146" Type="http://schemas.openxmlformats.org/officeDocument/2006/relationships/hyperlink" Target="https://www.eleconomista.com.mx/economia/Gabriel-Yorio-es-nombrado-subsecretario-de-Hacienda-20190729-0074.html" TargetMode="External"/><Relationship Id="rId167" Type="http://schemas.openxmlformats.org/officeDocument/2006/relationships/hyperlink" Target="https://www.eleconomista.com.mx/empresas/Quien-es-Miguel-Angel-Maciel-Torres-el-nuevo-secretario-de-Energia-20231016-0120.html" TargetMode="External"/><Relationship Id="rId188" Type="http://schemas.openxmlformats.org/officeDocument/2006/relationships/hyperlink" Target="https://www.gob.mx/sct/estructuras/jesus-felipe-verdugo-lopez" TargetMode="External"/><Relationship Id="rId71" Type="http://schemas.openxmlformats.org/officeDocument/2006/relationships/hyperlink" Target="https://www.gob.mx/salud/estructuras/dr-jorge-alcocer-varela" TargetMode="External"/><Relationship Id="rId92" Type="http://schemas.openxmlformats.org/officeDocument/2006/relationships/hyperlink" Target="https://lopezobrador.org.mx/miguel-torruco-marques/" TargetMode="External"/><Relationship Id="rId213" Type="http://schemas.openxmlformats.org/officeDocument/2006/relationships/hyperlink" Target="https://www.gob.mx/cofepris/prensa/nombra-nuevos-funcionarios-el-secretario-de-salud-jorge-alcocer-varela" TargetMode="External"/><Relationship Id="rId234" Type="http://schemas.openxmlformats.org/officeDocument/2006/relationships/hyperlink" Target="https://www.sndigital.mx/mexico/63100-marina-nunez-bespalova-nueva-subsecretaria-de-desarrollo-cultural.html" TargetMode="External"/><Relationship Id="rId2" Type="http://schemas.openxmlformats.org/officeDocument/2006/relationships/hyperlink" Target="https://elpais.com/mexico/2021-08-26/olga-sanchez-cordero-abandona-gobernacion-para-volver-al-senado.html" TargetMode="External"/><Relationship Id="rId29" Type="http://schemas.openxmlformats.org/officeDocument/2006/relationships/hyperlink" Target="https://www.gob.mx/shcp/estructuras/rogelio-ramirez-de-la-o" TargetMode="External"/><Relationship Id="rId40" Type="http://schemas.openxmlformats.org/officeDocument/2006/relationships/hyperlink" Target="https://www.elfinanciero.com.mx/nacional/amlo-confirma-salida-de-victor-toledo-de-semarnat-sera-sustituido-por-maria-luisa-albores/" TargetMode="External"/><Relationship Id="rId115" Type="http://schemas.openxmlformats.org/officeDocument/2006/relationships/hyperlink" Target="https://www.reporteindigo.com/reporte/cesar-yanez-renuncia-a-segob-para-unirse-al-equipo-de-campana-de-claudia-sheinbaum/" TargetMode="External"/><Relationship Id="rId136" Type="http://schemas.openxmlformats.org/officeDocument/2006/relationships/hyperlink" Target="https://www.ssc.cdmx.gob.mx/comunicacion/nota/la-ssc-presento-la-feria-de-la-seguridad-ciudadana-en-la-colonia-pro-hogar-de-azcapotzalco" TargetMode="External"/><Relationship Id="rId157" Type="http://schemas.openxmlformats.org/officeDocument/2006/relationships/hyperlink" Target="https://es-la.facebook.com/bienestarmx/posts/2818322261779796" TargetMode="External"/><Relationship Id="rId178" Type="http://schemas.openxmlformats.org/officeDocument/2006/relationships/hyperlink" Target="https://swisscham.mx/2023/06/06/comida-gobierno-de-hidalgo-visita-a-abb-y-monosuisse/" TargetMode="External"/><Relationship Id="rId61" Type="http://schemas.openxmlformats.org/officeDocument/2006/relationships/hyperlink" Target="https://www.jornada.com.mx/notas/2021/06/21/politica/sustituye-amlo-a-sandoval-por-roberto-salcedo-en-sfp/" TargetMode="External"/><Relationship Id="rId82" Type="http://schemas.openxmlformats.org/officeDocument/2006/relationships/hyperlink" Target="https://lopezobrador.org.mx/roman-meyer-falcon/" TargetMode="External"/><Relationship Id="rId199" Type="http://schemas.openxmlformats.org/officeDocument/2006/relationships/hyperlink" Target="https://www.educacionfutura.org/cambios-en-la-sep-martha-hernandez-moreno-nueva-subsecretaria-de-educacion-basica/" TargetMode="External"/><Relationship Id="rId203" Type="http://schemas.openxmlformats.org/officeDocument/2006/relationships/hyperlink" Target="https://m.facebook.com/EducacionMich/posts/2625123534443618/" TargetMode="External"/><Relationship Id="rId19" Type="http://schemas.openxmlformats.org/officeDocument/2006/relationships/hyperlink" Target="https://www.gob.mx/semar/es/estructuras/almirante-jose-rafael-ojeda-duran-183759" TargetMode="External"/><Relationship Id="rId224" Type="http://schemas.openxmlformats.org/officeDocument/2006/relationships/hyperlink" Target="https://www.gob.mx/sedatu" TargetMode="External"/><Relationship Id="rId30" Type="http://schemas.openxmlformats.org/officeDocument/2006/relationships/hyperlink" Target="https://www.gob.mx/shcp/estructuras/rogelio-ramirez-de-la-o" TargetMode="External"/><Relationship Id="rId105" Type="http://schemas.openxmlformats.org/officeDocument/2006/relationships/hyperlink" Target="https://www.gob.mx/fgr/estructuras/alejandro-gertz-manero" TargetMode="External"/><Relationship Id="rId126" Type="http://schemas.openxmlformats.org/officeDocument/2006/relationships/hyperlink" Target="https://usecim.net/2020/03/06/la-secretaria-de-marina-armada-de-mexico-promueve-cultura-de-igualdad-entre-mujeres-y-hombres/" TargetMode="External"/><Relationship Id="rId147" Type="http://schemas.openxmlformats.org/officeDocument/2006/relationships/hyperlink" Target="https://www.eleconomista.com.mx/economia/Gabriel-Yorio-es-nombrado-subsecretario-de-Hacienda-20190729-0074.html" TargetMode="External"/><Relationship Id="rId168" Type="http://schemas.openxmlformats.org/officeDocument/2006/relationships/hyperlink" Target="https://www.eleconomista.com.mx/empresas/Quien-es-Miguel-Angel-Maciel-Torres-el-nuevo-secretario-de-Energia-20231016-0120.html" TargetMode="External"/><Relationship Id="rId51" Type="http://schemas.openxmlformats.org/officeDocument/2006/relationships/hyperlink" Target="https://noticieros.televisa.com/historia/el-gabinete-amlo-quienes-son/" TargetMode="External"/><Relationship Id="rId72" Type="http://schemas.openxmlformats.org/officeDocument/2006/relationships/hyperlink" Target="https://www.gob.mx/salud/estructuras/dr-jorge-alcocer-varela" TargetMode="External"/><Relationship Id="rId93" Type="http://schemas.openxmlformats.org/officeDocument/2006/relationships/hyperlink" Target="https://lopezobrador.org.mx/miguel-torruco-marques/" TargetMode="External"/><Relationship Id="rId189" Type="http://schemas.openxmlformats.org/officeDocument/2006/relationships/hyperlink" Target="https://www.gob.mx/sct/prensa/el-tren-interurbano-mexico-toluca-proyecto-de-vanguardia-subsecretario-de-transportes-carlos-moran-moguel" TargetMode="External"/><Relationship Id="rId3" Type="http://schemas.openxmlformats.org/officeDocument/2006/relationships/hyperlink" Target="https://www.capital21.cdmx.gob.mx/noticias/?p=42950" TargetMode="External"/><Relationship Id="rId214" Type="http://schemas.openxmlformats.org/officeDocument/2006/relationships/hyperlink" Target="https://politica.expansion.mx/mexico/2023/09/26/hugo-lopez-gatell-renuncia-ssa" TargetMode="External"/><Relationship Id="rId235" Type="http://schemas.openxmlformats.org/officeDocument/2006/relationships/hyperlink" Target="https://www.gob.mx/cultura/estructuras/marina-nunez-bespalova" TargetMode="External"/><Relationship Id="rId116" Type="http://schemas.openxmlformats.org/officeDocument/2006/relationships/hyperlink" Target="https://www.elfinanciero.com.mx/nacional/senado-nombra-a-julian-ventura-como-nuevo-subsecretario-de-relaciones-exteriores/" TargetMode="External"/><Relationship Id="rId137" Type="http://schemas.openxmlformats.org/officeDocument/2006/relationships/hyperlink" Target="https://www.ssc.cdmx.gob.mx/comunicacion/nota/la-ssc-presento-la-feria-de-la-seguridad-ciudadana-en-la-colonia-pro-hogar-de-azcapotzalco" TargetMode="External"/><Relationship Id="rId158" Type="http://schemas.openxmlformats.org/officeDocument/2006/relationships/hyperlink" Target="https://extranet.bienestar.gob.mx/pnt/Fracciones/XIV/2021_GUIA_DE_ARCHIVO_DOCUMENTAL.pdf" TargetMode="External"/><Relationship Id="rId20" Type="http://schemas.openxmlformats.org/officeDocument/2006/relationships/hyperlink" Target="https://www.gob.mx/semar/es/estructuras/almirante-jose-rafael-ojeda-duran-183759" TargetMode="External"/><Relationship Id="rId41" Type="http://schemas.openxmlformats.org/officeDocument/2006/relationships/hyperlink" Target="https://www.jornada.com.mx/2023/10/17/economia/026n1eco" TargetMode="External"/><Relationship Id="rId62" Type="http://schemas.openxmlformats.org/officeDocument/2006/relationships/hyperlink" Target="https://www.jornada.com.mx/notas/2021/06/21/politica/sustituye-amlo-a-sandoval-por-roberto-salcedo-en-sfp/" TargetMode="External"/><Relationship Id="rId83" Type="http://schemas.openxmlformats.org/officeDocument/2006/relationships/hyperlink" Target="https://lopezobrador.org.mx/roman-meyer-falcon/" TargetMode="External"/><Relationship Id="rId179" Type="http://schemas.openxmlformats.org/officeDocument/2006/relationships/hyperlink" Target="https://www.milenio.com/politica/gusto-culposo-beber-mezcal-victor-suarez-carrera"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https://www.ecured.cu/Alba_Luz_Torres_Briones" TargetMode="External"/><Relationship Id="rId21" Type="http://schemas.openxmlformats.org/officeDocument/2006/relationships/hyperlink" Target="https://www.sieca.int/equipo/oscar-salvador-mojica-obregon/" TargetMode="External"/><Relationship Id="rId42" Type="http://schemas.openxmlformats.org/officeDocument/2006/relationships/hyperlink" Target="https://es.scribd.com/document/696611033/58-cronologia-4" TargetMode="External"/><Relationship Id="rId47" Type="http://schemas.openxmlformats.org/officeDocument/2006/relationships/hyperlink" Target="http://legislacion.asamblea.gob.ni/normaweb.nsf/b34f77cd9d23625e06257265005d21fa/d8fd63c4d8de3c710625857a005e148e?OpenDocument" TargetMode="External"/><Relationship Id="rId63" Type="http://schemas.openxmlformats.org/officeDocument/2006/relationships/hyperlink" Target="https://www.articulo66.com/2023/02/24/ortega-remueve-a-viceministra-administrativa-de-la-cancilleria/" TargetMode="External"/><Relationship Id="rId68" Type="http://schemas.openxmlformats.org/officeDocument/2006/relationships/hyperlink" Target="http://legislacion.asamblea.gob.ni/Normaweb.nsf/($All)/2A72CA90366BB311062587F8007AE1C9?OpenDocument" TargetMode="External"/><Relationship Id="rId84" Type="http://schemas.openxmlformats.org/officeDocument/2006/relationships/hyperlink" Target="https://www.midef.gob.ni/autoridades/" TargetMode="External"/><Relationship Id="rId89" Type="http://schemas.openxmlformats.org/officeDocument/2006/relationships/hyperlink" Target="https://100noticias.com.ni/politica/125197-destituyen-isidro-rivera-ministro-agropecuario/" TargetMode="External"/><Relationship Id="rId16" Type="http://schemas.openxmlformats.org/officeDocument/2006/relationships/hyperlink" Target="https://www.mific.gob.ni/Inicio/Acerca-de-la-Instituci&#243;n/Autoridades/Perfil-Ministro" TargetMode="External"/><Relationship Id="rId11" Type="http://schemas.openxmlformats.org/officeDocument/2006/relationships/hyperlink" Target="https://www.vozdeamerica.com/a/el-canciller-de-nicaragua-intenta-minimizar-las-sanciones-de-la-comunidad-internacional-en-la-onu/7284789.html" TargetMode="External"/><Relationship Id="rId32" Type="http://schemas.openxmlformats.org/officeDocument/2006/relationships/hyperlink" Target="https://www.laprensani.com/2019/08/22/politica/2581690-daniel-ortega-nombra-a-una-diputada-sandinista-como-nueva-ministra-de-defensa-de-nicaragua" TargetMode="External"/><Relationship Id="rId37" Type="http://schemas.openxmlformats.org/officeDocument/2006/relationships/hyperlink" Target="https://www.swissinfo.ch/spa/ortega-nombra-ministro-agropecuario-a-exdirigente-de-la-juventud-sandinista/48655492" TargetMode="External"/><Relationship Id="rId53" Type="http://schemas.openxmlformats.org/officeDocument/2006/relationships/hyperlink" Target="http://www.hacienda.gob.ni/Ministerio/direccion-superior/copy_of_DespachoViceMinistro" TargetMode="External"/><Relationship Id="rId58" Type="http://schemas.openxmlformats.org/officeDocument/2006/relationships/hyperlink" Target="https://nicaraguainvestiga.com/politica/139821-destituyen-meyling-dolmuz-viceministra-hacienda-nicaragua/" TargetMode="External"/><Relationship Id="rId74" Type="http://schemas.openxmlformats.org/officeDocument/2006/relationships/hyperlink" Target="http://www.el19digital.com/articulos/ver/titulo:104205-xlv-reunion-del-consejo-sectorial-de-ministros-de-transporte-de-centroamerica-" TargetMode="External"/><Relationship Id="rId79" Type="http://schemas.openxmlformats.org/officeDocument/2006/relationships/hyperlink" Target="https://100noticias.com.ni/actualidad/83834-lider-sindicalista-denuncia-supuesta-persecucion-e/" TargetMode="External"/><Relationship Id="rId5" Type="http://schemas.openxmlformats.org/officeDocument/2006/relationships/hyperlink" Target="https://www.el19digital.com/articulos/ver/titulo:101893-doctora-martha-reyes-es-nombrada-como-ministra-de-salud-por-el-presidente-daniel-ortega" TargetMode="External"/><Relationship Id="rId90" Type="http://schemas.openxmlformats.org/officeDocument/2006/relationships/hyperlink" Target="https://100noticias.com.ni/politica/125197-destituyen-isidro-rivera-ministro-agropecuario/" TargetMode="External"/><Relationship Id="rId22" Type="http://schemas.openxmlformats.org/officeDocument/2006/relationships/hyperlink" Target="https://www.sieca.int/equipo/oscar-salvador-mojica-obregon/" TargetMode="External"/><Relationship Id="rId27" Type="http://schemas.openxmlformats.org/officeDocument/2006/relationships/hyperlink" Target="https://www.ecured.cu/Alba_Luz_Torres_Briones" TargetMode="External"/><Relationship Id="rId43" Type="http://schemas.openxmlformats.org/officeDocument/2006/relationships/hyperlink" Target="https://www.swissinfo.ch/spa/ortega-nombra-nuevo-viceministro-de-hacienda-tras-sanci%C3%B3n-de-estados-unidos/47120498" TargetMode="External"/><Relationship Id="rId48" Type="http://schemas.openxmlformats.org/officeDocument/2006/relationships/hyperlink" Target="http://www.hacienda.gob.ni/Ministerio/direccion-superior/copy_of_DespachoViceMinistro" TargetMode="External"/><Relationship Id="rId64" Type="http://schemas.openxmlformats.org/officeDocument/2006/relationships/hyperlink" Target="https://www.articulo66.com/2023/02/24/ortega-remueve-a-viceministra-administrativa-de-la-cancilleria/" TargetMode="External"/><Relationship Id="rId69" Type="http://schemas.openxmlformats.org/officeDocument/2006/relationships/hyperlink" Target="http://legislacion.asamblea.gob.ni/Normaweb.nsf/($All)/2A72CA90366BB311062587F8007AE1C9?OpenDocument" TargetMode="External"/><Relationship Id="rId8" Type="http://schemas.openxmlformats.org/officeDocument/2006/relationships/hyperlink" Target="https://www.bcn.gob.ni/funcionarios/iv&#225;n-adolfo-acosta-montalv&#225;n" TargetMode="External"/><Relationship Id="rId51" Type="http://schemas.openxmlformats.org/officeDocument/2006/relationships/hyperlink" Target="https://www.swissinfo.ch/spa/ortega-nombra-nuevo-viceministro-de-hacienda-tras-sanci%C3%B3n-de-estados-unidos/47120498" TargetMode="External"/><Relationship Id="rId72" Type="http://schemas.openxmlformats.org/officeDocument/2006/relationships/hyperlink" Target="http://legislacion.asamblea.gob.ni/Normaweb.nsf/($All)/8582C66B290AA86B062587F8007AF974?OpenDocument" TargetMode="External"/><Relationship Id="rId80" Type="http://schemas.openxmlformats.org/officeDocument/2006/relationships/hyperlink" Target="https://m.facebook.com/24HORASNI/posts/4340800302699694/?locale=ms_MY" TargetMode="External"/><Relationship Id="rId85" Type="http://schemas.openxmlformats.org/officeDocument/2006/relationships/hyperlink" Target="https://www.midef.gob.ni/autoridades/" TargetMode="External"/><Relationship Id="rId93" Type="http://schemas.openxmlformats.org/officeDocument/2006/relationships/hyperlink" Target="https://diariobarricada.com/2024/04/29/nicaragua-impulsa-industria-del-cacao-con-festivales-del-chocolate/" TargetMode="External"/><Relationship Id="rId3" Type="http://schemas.openxmlformats.org/officeDocument/2006/relationships/hyperlink" Target="https://www.el19digital.com/articulos/ver/titulo:101893-doctora-martha-reyes-es-nombrada-como-ministra-de-salud-por-el-presidente-daniel-ortega" TargetMode="External"/><Relationship Id="rId12" Type="http://schemas.openxmlformats.org/officeDocument/2006/relationships/hyperlink" Target="https://www.vozdeamerica.com/a/el-canciller-de-nicaragua-intenta-minimizar-las-sanciones-de-la-comunidad-internacional-en-la-onu/7284789.html" TargetMode="External"/><Relationship Id="rId17" Type="http://schemas.openxmlformats.org/officeDocument/2006/relationships/hyperlink" Target="https://www.mific.gob.ni/Inicio/Acerca-de-la-Instituci&#243;n/Autoridades/Perfil-Ministro" TargetMode="External"/><Relationship Id="rId25" Type="http://schemas.openxmlformats.org/officeDocument/2006/relationships/hyperlink" Target="https://www.ecured.cu/Alba_Luz_Torres_Briones" TargetMode="External"/><Relationship Id="rId33" Type="http://schemas.openxmlformats.org/officeDocument/2006/relationships/hyperlink" Target="https://www.laprensani.com/2019/08/22/politica/2581690-daniel-ortega-nombra-a-una-diputada-sandinista-como-nueva-ministra-de-defensa-de-nicaragua" TargetMode="External"/><Relationship Id="rId38" Type="http://schemas.openxmlformats.org/officeDocument/2006/relationships/hyperlink" Target="https://www.swissinfo.ch/spa/ortega-nombra-ministro-agropecuario-a-exdirigente-de-la-juventud-sandinista/48655492" TargetMode="External"/><Relationship Id="rId46" Type="http://schemas.openxmlformats.org/officeDocument/2006/relationships/hyperlink" Target="http://legislacion.asamblea.gob.ni/normaweb.nsf/b34f77cd9d23625e06257265005d21fa/d8fd63c4d8de3c710625857a005e148e?OpenDocument" TargetMode="External"/><Relationship Id="rId59" Type="http://schemas.openxmlformats.org/officeDocument/2006/relationships/hyperlink" Target="https://nicaraguainvestiga.com/politica/139821-destituyen-meyling-dolmuz-viceministra-hacienda-nicaragua/" TargetMode="External"/><Relationship Id="rId67" Type="http://schemas.openxmlformats.org/officeDocument/2006/relationships/hyperlink" Target="http://legislacion.asamblea.gob.ni/Normaweb.nsf/($All)/6A0CB1FBC0AE41F00625888A0074552A?OpenDocument" TargetMode="External"/><Relationship Id="rId20" Type="http://schemas.openxmlformats.org/officeDocument/2006/relationships/hyperlink" Target="https://www.sieca.int/equipo/oscar-salvador-mojica-obregon/" TargetMode="External"/><Relationship Id="rId41" Type="http://schemas.openxmlformats.org/officeDocument/2006/relationships/hyperlink" Target="https://es.scribd.com/document/696611033/58-cronologia-4" TargetMode="External"/><Relationship Id="rId54" Type="http://schemas.openxmlformats.org/officeDocument/2006/relationships/hyperlink" Target="http://www.hacienda.gob.ni/Ministerio/direccion-superior/DespachoViceMinistro" TargetMode="External"/><Relationship Id="rId62" Type="http://schemas.openxmlformats.org/officeDocument/2006/relationships/hyperlink" Target="https://www.articulo66.com/2023/02/24/ortega-remueve-a-viceministra-administrativa-de-la-cancilleria/" TargetMode="External"/><Relationship Id="rId70" Type="http://schemas.openxmlformats.org/officeDocument/2006/relationships/hyperlink" Target="https://www.mific.gob.ni/Inicio/Acerca-de-la-Instituci%C3%B3n/Autoridades" TargetMode="External"/><Relationship Id="rId75" Type="http://schemas.openxmlformats.org/officeDocument/2006/relationships/hyperlink" Target="http://www.el19digital.com/articulos/ver/titulo:104205-xlv-reunion-del-consejo-sectorial-de-ministros-de-transporte-de-centroamerica-" TargetMode="External"/><Relationship Id="rId83" Type="http://schemas.openxmlformats.org/officeDocument/2006/relationships/hyperlink" Target="https://www.facebook.com/mitrabnicaragua.ni/" TargetMode="External"/><Relationship Id="rId88" Type="http://schemas.openxmlformats.org/officeDocument/2006/relationships/hyperlink" Target="https://www.midef.gob.ni/autoridades/" TargetMode="External"/><Relationship Id="rId91" Type="http://schemas.openxmlformats.org/officeDocument/2006/relationships/hyperlink" Target="http://legislacion.asamblea.gob.ni/Normaweb.nsf/($All)/F0122364EC30CB6C062588780060D768?OpenDocument" TargetMode="External"/><Relationship Id="rId1" Type="http://schemas.openxmlformats.org/officeDocument/2006/relationships/hyperlink" Target="https://www.el19digital.com/articulos/ver/titulo:101893-doctora-martha-reyes-es-nombrada-como-ministra-de-salud-por-el-presidente-daniel-ortega" TargetMode="External"/><Relationship Id="rId6" Type="http://schemas.openxmlformats.org/officeDocument/2006/relationships/hyperlink" Target="https://www.bcn.gob.ni/funcionarios/iv&#225;n-adolfo-acosta-montalv&#225;n" TargetMode="External"/><Relationship Id="rId15" Type="http://schemas.openxmlformats.org/officeDocument/2006/relationships/hyperlink" Target="https://www.vozdeamerica.com/a/el-canciller-de-nicaragua-intenta-minimizar-las-sanciones-de-la-comunidad-internacional-en-la-onu/7284789.html" TargetMode="External"/><Relationship Id="rId23" Type="http://schemas.openxmlformats.org/officeDocument/2006/relationships/hyperlink" Target="https://www.sieca.int/equipo/oscar-salvador-mojica-obregon/" TargetMode="External"/><Relationship Id="rId28" Type="http://schemas.openxmlformats.org/officeDocument/2006/relationships/hyperlink" Target="https://www.ecured.cu/Alba_Luz_Torres_Briones" TargetMode="External"/><Relationship Id="rId36" Type="http://schemas.openxmlformats.org/officeDocument/2006/relationships/hyperlink" Target="https://www.laprensani.com/2022/06/24/economia/3012628-ortega-destituye-a-edward-centeno-titular-del-ministerio-agropecuario-y-aplica-barrida-en-la-entidad" TargetMode="External"/><Relationship Id="rId49" Type="http://schemas.openxmlformats.org/officeDocument/2006/relationships/hyperlink" Target="http://www.hacienda.gob.ni/Ministerio/direccion-superior/copy_of_DespachoViceMinistro" TargetMode="External"/><Relationship Id="rId57" Type="http://schemas.openxmlformats.org/officeDocument/2006/relationships/hyperlink" Target="https://www.swissinfo.ch/spa/ortega-nombra-nuevo-viceministro-de-hacienda-tras-sanci%C3%B3n-de-estados-unidos/47120498" TargetMode="External"/><Relationship Id="rId10" Type="http://schemas.openxmlformats.org/officeDocument/2006/relationships/hyperlink" Target="https://www.bcn.gob.ni/funcionarios/iv&#225;n-adolfo-acosta-montalv&#225;n" TargetMode="External"/><Relationship Id="rId31" Type="http://schemas.openxmlformats.org/officeDocument/2006/relationships/hyperlink" Target="https://www.laprensani.com/2019/08/22/politica/2581690-daniel-ortega-nombra-a-una-diputada-sandinista-como-nueva-ministra-de-defensa-de-nicaragua" TargetMode="External"/><Relationship Id="rId44" Type="http://schemas.openxmlformats.org/officeDocument/2006/relationships/hyperlink" Target="https://www.swissinfo.ch/spa/ortega-nombra-nuevo-viceministro-de-hacienda-tras-sanci%C3%B3n-de-estados-unidos/47120498" TargetMode="External"/><Relationship Id="rId52" Type="http://schemas.openxmlformats.org/officeDocument/2006/relationships/hyperlink" Target="https://nicaraguainvestiga.com/politica/139821-destituyen-meyling-dolmuz-viceministra-hacienda-nicaragua/" TargetMode="External"/><Relationship Id="rId60" Type="http://schemas.openxmlformats.org/officeDocument/2006/relationships/hyperlink" Target="https://nicaraguainvestiga.com/politica/139821-destituyen-meyling-dolmuz-viceministra-hacienda-nicaragua/" TargetMode="External"/><Relationship Id="rId65" Type="http://schemas.openxmlformats.org/officeDocument/2006/relationships/hyperlink" Target="https://100noticias.com.ni/politica/128549-viceministro-releaciones-exteriores-nicaragua/" TargetMode="External"/><Relationship Id="rId73" Type="http://schemas.openxmlformats.org/officeDocument/2006/relationships/hyperlink" Target="http://legislacion.asamblea.gob.ni/Normaweb.nsf/($All)/8582C66B290AA86B062587F8007AF974?OpenDocument" TargetMode="External"/><Relationship Id="rId78" Type="http://schemas.openxmlformats.org/officeDocument/2006/relationships/hyperlink" Target="https://100noticias.com.ni/nacionales/127172-ortega-nombra-nuevo-viceministro-mti/" TargetMode="External"/><Relationship Id="rId81" Type="http://schemas.openxmlformats.org/officeDocument/2006/relationships/hyperlink" Target="https://www.el19digital.com/articulos/ver/titulo:132562-viceministro-del-ministerio-del-trabajo-visita-empresa-kaizen-sa-en-managua" TargetMode="External"/><Relationship Id="rId86" Type="http://schemas.openxmlformats.org/officeDocument/2006/relationships/hyperlink" Target="https://www.midef.gob.ni/autoridades/" TargetMode="External"/><Relationship Id="rId4" Type="http://schemas.openxmlformats.org/officeDocument/2006/relationships/hyperlink" Target="https://www.el19digital.com/articulos/ver/titulo:101893-doctora-martha-reyes-es-nombrada-como-ministra-de-salud-por-el-presidente-daniel-ortega" TargetMode="External"/><Relationship Id="rId9" Type="http://schemas.openxmlformats.org/officeDocument/2006/relationships/hyperlink" Target="https://www.bcn.gob.ni/funcionarios/iv&#225;n-adolfo-acosta-montalv&#225;n" TargetMode="External"/><Relationship Id="rId13" Type="http://schemas.openxmlformats.org/officeDocument/2006/relationships/hyperlink" Target="https://www.vozdeamerica.com/a/el-canciller-de-nicaragua-intenta-minimizar-las-sanciones-de-la-comunidad-internacional-en-la-onu/7284789.html" TargetMode="External"/><Relationship Id="rId18" Type="http://schemas.openxmlformats.org/officeDocument/2006/relationships/hyperlink" Target="https://www.el19digital.com/articulos/ver/titulo:107715-embajador-de-chile-en-nicaragua-visito-al-ministro-de-fomento-industria-y-comercio" TargetMode="External"/><Relationship Id="rId39" Type="http://schemas.openxmlformats.org/officeDocument/2006/relationships/hyperlink" Target="https://www.swissinfo.ch/spa/ortega-nombra-ministro-agropecuario-a-exdirigente-de-la-juventud-sandinista/48655492" TargetMode="External"/><Relationship Id="rId34" Type="http://schemas.openxmlformats.org/officeDocument/2006/relationships/hyperlink" Target="https://www.laprensani.com/2019/08/22/politica/2581690-daniel-ortega-nombra-a-una-diputada-sandinista-como-nueva-ministra-de-defensa-de-nicaragua" TargetMode="External"/><Relationship Id="rId50" Type="http://schemas.openxmlformats.org/officeDocument/2006/relationships/hyperlink" Target="http://www.hacienda.gob.ni/Ministerio/direccion-superior/copy_of_DespachoViceMinistro" TargetMode="External"/><Relationship Id="rId55" Type="http://schemas.openxmlformats.org/officeDocument/2006/relationships/hyperlink" Target="https://www.swissinfo.ch/spa/ortega-nombra-nuevo-viceministro-de-hacienda-tras-sanci%C3%B3n-de-estados-unidos/47120498" TargetMode="External"/><Relationship Id="rId76" Type="http://schemas.openxmlformats.org/officeDocument/2006/relationships/hyperlink" Target="http://www.el19digital.com/articulos/ver/titulo:104205-xlv-reunion-del-consejo-sectorial-de-ministros-de-transporte-de-centroamerica-" TargetMode="External"/><Relationship Id="rId7" Type="http://schemas.openxmlformats.org/officeDocument/2006/relationships/hyperlink" Target="https://www.bcn.gob.ni/funcionarios/iv&#225;n-adolfo-acosta-montalv&#225;n" TargetMode="External"/><Relationship Id="rId71" Type="http://schemas.openxmlformats.org/officeDocument/2006/relationships/hyperlink" Target="https://www.mific.gob.ni/Inicio/Acerca-de-la-Instituci%C3%B3n/Autoridades" TargetMode="External"/><Relationship Id="rId92" Type="http://schemas.openxmlformats.org/officeDocument/2006/relationships/hyperlink" Target="https://www.cgr.gob.ni/index.php/repositorio/send/143-2023/17995-cgr-rdp-1438-2023" TargetMode="External"/><Relationship Id="rId2" Type="http://schemas.openxmlformats.org/officeDocument/2006/relationships/hyperlink" Target="https://www.el19digital.com/articulos/ver/titulo:101893-doctora-martha-reyes-es-nombrada-como-ministra-de-salud-por-el-presidente-daniel-ortega" TargetMode="External"/><Relationship Id="rId29" Type="http://schemas.openxmlformats.org/officeDocument/2006/relationships/hyperlink" Target="https://www.ecured.cu/Alba_Luz_Torres_Briones" TargetMode="External"/><Relationship Id="rId24" Type="http://schemas.openxmlformats.org/officeDocument/2006/relationships/hyperlink" Target="https://www.sieca.int/equipo/oscar-salvador-mojica-obregon/" TargetMode="External"/><Relationship Id="rId40" Type="http://schemas.openxmlformats.org/officeDocument/2006/relationships/hyperlink" Target="https://confidencial.digital/politica/ortega-remueve-a-orlando-solorzano-del-mific-luego-de-15-anos-en-el-cargo/" TargetMode="External"/><Relationship Id="rId45" Type="http://schemas.openxmlformats.org/officeDocument/2006/relationships/hyperlink" Target="https://www.minsa.gob.ni/la-institucion/direccion-superior" TargetMode="External"/><Relationship Id="rId66" Type="http://schemas.openxmlformats.org/officeDocument/2006/relationships/hyperlink" Target="http://legislacion.asamblea.gob.ni/Normaweb.nsf/($All)/6A0CB1FBC0AE41F00625888A0074552A?OpenDocument" TargetMode="External"/><Relationship Id="rId87" Type="http://schemas.openxmlformats.org/officeDocument/2006/relationships/hyperlink" Target="https://www.midef.gob.ni/autoridades/" TargetMode="External"/><Relationship Id="rId61" Type="http://schemas.openxmlformats.org/officeDocument/2006/relationships/hyperlink" Target="https://www.articulo66.com/2023/02/24/ortega-remueve-a-viceministra-administrativa-de-la-cancilleria/" TargetMode="External"/><Relationship Id="rId82" Type="http://schemas.openxmlformats.org/officeDocument/2006/relationships/hyperlink" Target="http://www.mitrab.gob.ni/news/noticias-2022/nota-de-prensa-93-2023" TargetMode="External"/><Relationship Id="rId19" Type="http://schemas.openxmlformats.org/officeDocument/2006/relationships/hyperlink" Target="https://www.el19digital.com/articulos/ver/titulo:107715-embajador-de-chile-en-nicaragua-visito-al-ministro-de-fomento-industria-y-comercio" TargetMode="External"/><Relationship Id="rId14" Type="http://schemas.openxmlformats.org/officeDocument/2006/relationships/hyperlink" Target="https://www.vozdeamerica.com/a/el-canciller-de-nicaragua-intenta-minimizar-las-sanciones-de-la-comunidad-internacional-en-la-onu/7284789.html" TargetMode="External"/><Relationship Id="rId30" Type="http://schemas.openxmlformats.org/officeDocument/2006/relationships/hyperlink" Target="https://www.laprensani.com/2019/08/22/politica/2581690-daniel-ortega-nombra-a-una-diputada-sandinista-como-nueva-ministra-de-defensa-de-nicaragua" TargetMode="External"/><Relationship Id="rId35" Type="http://schemas.openxmlformats.org/officeDocument/2006/relationships/hyperlink" Target="https://www.laprensani.com/2022/06/24/economia/3012628-ortega-destituye-a-edward-centeno-titular-del-ministerio-agropecuario-y-aplica-barrida-en-la-entidad" TargetMode="External"/><Relationship Id="rId56" Type="http://schemas.openxmlformats.org/officeDocument/2006/relationships/hyperlink" Target="https://www.swissinfo.ch/spa/ortega-nombra-nuevo-viceministro-de-hacienda-tras-sanci%C3%B3n-de-estados-unidos/47120498" TargetMode="External"/><Relationship Id="rId77" Type="http://schemas.openxmlformats.org/officeDocument/2006/relationships/hyperlink" Target="https://100noticias.com.ni/nacionales/127172-ortega-nombra-nuevo-viceministro-mt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BB53F-A4C3-854F-A24B-F685940D467E}">
  <dimension ref="A1:V46"/>
  <sheetViews>
    <sheetView tabSelected="1" workbookViewId="0">
      <selection activeCell="E19" sqref="E19"/>
    </sheetView>
  </sheetViews>
  <sheetFormatPr baseColWidth="10" defaultColWidth="11.42578125" defaultRowHeight="15" x14ac:dyDescent="0.25"/>
  <cols>
    <col min="1" max="1" width="4.42578125" customWidth="1"/>
    <col min="3" max="3" width="9.7109375" customWidth="1"/>
    <col min="4" max="4" width="18.42578125" customWidth="1"/>
    <col min="5" max="5" width="19.28515625" customWidth="1"/>
    <col min="6" max="6" width="27.42578125" customWidth="1"/>
    <col min="7" max="7" width="17.42578125" customWidth="1"/>
    <col min="8" max="8" width="19.28515625" customWidth="1"/>
    <col min="9" max="9" width="22.85546875" customWidth="1"/>
  </cols>
  <sheetData>
    <row r="1" spans="1:22" ht="16.5" thickBot="1" x14ac:dyDescent="0.3">
      <c r="A1" s="6" t="s">
        <v>0</v>
      </c>
      <c r="B1" s="6" t="s">
        <v>1</v>
      </c>
      <c r="C1" s="6" t="s">
        <v>2</v>
      </c>
      <c r="D1" s="6" t="s">
        <v>3</v>
      </c>
      <c r="E1" s="6" t="s">
        <v>669</v>
      </c>
      <c r="F1" s="7"/>
      <c r="G1" s="7"/>
      <c r="H1" s="7"/>
      <c r="I1" s="7"/>
    </row>
    <row r="2" spans="1:22" ht="15" customHeight="1" x14ac:dyDescent="0.25">
      <c r="A2" s="54">
        <v>1</v>
      </c>
      <c r="B2" s="55" t="s">
        <v>4</v>
      </c>
      <c r="C2" s="55">
        <v>2020</v>
      </c>
      <c r="D2" s="189">
        <v>20</v>
      </c>
      <c r="E2" s="190">
        <v>36.99</v>
      </c>
      <c r="F2" s="99"/>
      <c r="G2" s="354" t="s">
        <v>3251</v>
      </c>
      <c r="H2" s="355"/>
      <c r="I2" s="355"/>
      <c r="J2" s="355"/>
      <c r="K2" s="355"/>
      <c r="L2" s="355"/>
      <c r="M2" s="355"/>
      <c r="N2" s="356"/>
    </row>
    <row r="3" spans="1:22" x14ac:dyDescent="0.25">
      <c r="A3" s="57">
        <v>2</v>
      </c>
      <c r="B3" s="43" t="s">
        <v>4</v>
      </c>
      <c r="C3" s="43">
        <v>2021</v>
      </c>
      <c r="D3" s="46">
        <v>15</v>
      </c>
      <c r="E3" s="65">
        <v>33.78</v>
      </c>
      <c r="F3" s="46"/>
      <c r="G3" s="357"/>
      <c r="H3" s="358"/>
      <c r="I3" s="358"/>
      <c r="J3" s="358"/>
      <c r="K3" s="358"/>
      <c r="L3" s="358"/>
      <c r="M3" s="358"/>
      <c r="N3" s="359"/>
    </row>
    <row r="4" spans="1:22" x14ac:dyDescent="0.25">
      <c r="A4" s="57">
        <v>3</v>
      </c>
      <c r="B4" s="43" t="s">
        <v>4</v>
      </c>
      <c r="C4" s="43">
        <v>2022</v>
      </c>
      <c r="D4" s="46">
        <v>11.11</v>
      </c>
      <c r="E4" s="65">
        <v>35.9</v>
      </c>
      <c r="F4" s="46"/>
      <c r="G4" s="357"/>
      <c r="H4" s="358"/>
      <c r="I4" s="358"/>
      <c r="J4" s="358"/>
      <c r="K4" s="358"/>
      <c r="L4" s="358"/>
      <c r="M4" s="358"/>
      <c r="N4" s="359"/>
    </row>
    <row r="5" spans="1:22" x14ac:dyDescent="0.25">
      <c r="A5" s="57">
        <v>4</v>
      </c>
      <c r="B5" s="43" t="s">
        <v>4</v>
      </c>
      <c r="C5" s="43">
        <v>2023</v>
      </c>
      <c r="D5" s="46">
        <v>22.22</v>
      </c>
      <c r="E5" s="65">
        <v>33.799999999999997</v>
      </c>
      <c r="F5" s="46"/>
      <c r="G5" s="357"/>
      <c r="H5" s="358"/>
      <c r="I5" s="358"/>
      <c r="J5" s="358"/>
      <c r="K5" s="358"/>
      <c r="L5" s="358"/>
      <c r="M5" s="358"/>
      <c r="N5" s="359"/>
    </row>
    <row r="6" spans="1:22" x14ac:dyDescent="0.25">
      <c r="A6" s="59">
        <v>5</v>
      </c>
      <c r="B6" s="60" t="s">
        <v>4</v>
      </c>
      <c r="C6" s="60">
        <v>2024</v>
      </c>
      <c r="D6" s="191">
        <v>37.5</v>
      </c>
      <c r="E6" s="66">
        <v>2.63</v>
      </c>
      <c r="F6" s="46"/>
      <c r="G6" s="357"/>
      <c r="H6" s="358"/>
      <c r="I6" s="358"/>
      <c r="J6" s="358"/>
      <c r="K6" s="358"/>
      <c r="L6" s="358"/>
      <c r="M6" s="358"/>
      <c r="N6" s="359"/>
    </row>
    <row r="7" spans="1:22" x14ac:dyDescent="0.25">
      <c r="A7" s="54">
        <v>6</v>
      </c>
      <c r="B7" s="55" t="s">
        <v>5</v>
      </c>
      <c r="C7" s="55">
        <v>2020</v>
      </c>
      <c r="D7" s="55">
        <v>9.09</v>
      </c>
      <c r="E7" s="56">
        <v>20</v>
      </c>
      <c r="F7" s="43"/>
      <c r="G7" s="357"/>
      <c r="H7" s="358"/>
      <c r="I7" s="358"/>
      <c r="J7" s="358"/>
      <c r="K7" s="358"/>
      <c r="L7" s="358"/>
      <c r="M7" s="358"/>
      <c r="N7" s="359"/>
    </row>
    <row r="8" spans="1:22" x14ac:dyDescent="0.25">
      <c r="A8" s="57">
        <v>7</v>
      </c>
      <c r="B8" s="43" t="s">
        <v>5</v>
      </c>
      <c r="C8" s="43">
        <v>2021</v>
      </c>
      <c r="D8" s="43">
        <v>13.64</v>
      </c>
      <c r="E8" s="58">
        <v>16.670000000000002</v>
      </c>
      <c r="F8" s="43"/>
      <c r="G8" s="357"/>
      <c r="H8" s="358"/>
      <c r="I8" s="358"/>
      <c r="J8" s="358"/>
      <c r="K8" s="358"/>
      <c r="L8" s="358"/>
      <c r="M8" s="358"/>
      <c r="N8" s="359"/>
    </row>
    <row r="9" spans="1:22" ht="15.95" customHeight="1" x14ac:dyDescent="0.25">
      <c r="A9" s="57">
        <v>8</v>
      </c>
      <c r="B9" s="43" t="s">
        <v>5</v>
      </c>
      <c r="C9" s="43">
        <v>2022</v>
      </c>
      <c r="D9" s="43">
        <v>4.54</v>
      </c>
      <c r="E9" s="58">
        <v>13.33</v>
      </c>
      <c r="F9" s="43"/>
      <c r="G9" s="357"/>
      <c r="H9" s="358"/>
      <c r="I9" s="358"/>
      <c r="J9" s="358"/>
      <c r="K9" s="358"/>
      <c r="L9" s="358"/>
      <c r="M9" s="358"/>
      <c r="N9" s="359"/>
      <c r="O9" s="13"/>
      <c r="P9" s="15"/>
      <c r="R9" s="1"/>
      <c r="S9" s="8"/>
      <c r="U9" s="1"/>
      <c r="V9" s="8"/>
    </row>
    <row r="10" spans="1:22" x14ac:dyDescent="0.25">
      <c r="A10" s="57">
        <v>9</v>
      </c>
      <c r="B10" s="43" t="s">
        <v>5</v>
      </c>
      <c r="C10" s="43">
        <v>2023</v>
      </c>
      <c r="D10" s="43">
        <v>29.73</v>
      </c>
      <c r="E10" s="58">
        <v>28.95</v>
      </c>
      <c r="F10" s="43"/>
      <c r="G10" s="357"/>
      <c r="H10" s="358"/>
      <c r="I10" s="358"/>
      <c r="J10" s="358"/>
      <c r="K10" s="358"/>
      <c r="L10" s="358"/>
      <c r="M10" s="358"/>
      <c r="N10" s="359"/>
    </row>
    <row r="11" spans="1:22" x14ac:dyDescent="0.25">
      <c r="A11" s="59">
        <v>10</v>
      </c>
      <c r="B11" s="60" t="s">
        <v>5</v>
      </c>
      <c r="C11" s="60">
        <v>2024</v>
      </c>
      <c r="D11" s="43">
        <v>24.32</v>
      </c>
      <c r="E11" s="61">
        <v>34.21</v>
      </c>
      <c r="F11" s="43"/>
      <c r="G11" s="357"/>
      <c r="H11" s="358"/>
      <c r="I11" s="358"/>
      <c r="J11" s="358"/>
      <c r="K11" s="358"/>
      <c r="L11" s="358"/>
      <c r="M11" s="358"/>
      <c r="N11" s="359"/>
    </row>
    <row r="12" spans="1:22" x14ac:dyDescent="0.25">
      <c r="A12" s="54">
        <v>11</v>
      </c>
      <c r="B12" s="55" t="s">
        <v>6</v>
      </c>
      <c r="C12" s="55">
        <v>2020</v>
      </c>
      <c r="D12" s="62">
        <v>29.2</v>
      </c>
      <c r="E12" s="56">
        <v>23.08</v>
      </c>
      <c r="G12" s="357"/>
      <c r="H12" s="358"/>
      <c r="I12" s="358"/>
      <c r="J12" s="358"/>
      <c r="K12" s="358"/>
      <c r="L12" s="358"/>
      <c r="M12" s="358"/>
      <c r="N12" s="359"/>
    </row>
    <row r="13" spans="1:22" x14ac:dyDescent="0.25">
      <c r="A13" s="57">
        <f>A12+1</f>
        <v>12</v>
      </c>
      <c r="B13" s="43" t="s">
        <v>6</v>
      </c>
      <c r="C13" s="43">
        <v>2021</v>
      </c>
      <c r="D13" s="44">
        <v>29.2</v>
      </c>
      <c r="E13" s="58">
        <v>30.77</v>
      </c>
      <c r="G13" s="357"/>
      <c r="H13" s="358"/>
      <c r="I13" s="358"/>
      <c r="J13" s="358"/>
      <c r="K13" s="358"/>
      <c r="L13" s="358"/>
      <c r="M13" s="358"/>
      <c r="N13" s="359"/>
    </row>
    <row r="14" spans="1:22" x14ac:dyDescent="0.25">
      <c r="A14" s="57">
        <f t="shared" ref="A14:A46" si="0">A13+1</f>
        <v>13</v>
      </c>
      <c r="B14" s="43" t="s">
        <v>6</v>
      </c>
      <c r="C14" s="43">
        <v>2022</v>
      </c>
      <c r="D14" s="44">
        <v>58.3</v>
      </c>
      <c r="E14" s="58">
        <v>48.72</v>
      </c>
      <c r="G14" s="357"/>
      <c r="H14" s="358"/>
      <c r="I14" s="358"/>
      <c r="J14" s="358"/>
      <c r="K14" s="358"/>
      <c r="L14" s="358"/>
      <c r="M14" s="358"/>
      <c r="N14" s="359"/>
    </row>
    <row r="15" spans="1:22" x14ac:dyDescent="0.25">
      <c r="A15" s="57">
        <f t="shared" si="0"/>
        <v>14</v>
      </c>
      <c r="B15" s="43" t="s">
        <v>6</v>
      </c>
      <c r="C15" s="43">
        <v>2023</v>
      </c>
      <c r="D15" s="44">
        <v>54.2</v>
      </c>
      <c r="E15" s="58">
        <v>51.28</v>
      </c>
      <c r="G15" s="357"/>
      <c r="H15" s="358"/>
      <c r="I15" s="358"/>
      <c r="J15" s="358"/>
      <c r="K15" s="358"/>
      <c r="L15" s="358"/>
      <c r="M15" s="358"/>
      <c r="N15" s="359"/>
    </row>
    <row r="16" spans="1:22" ht="15.75" thickBot="1" x14ac:dyDescent="0.3">
      <c r="A16" s="59">
        <f t="shared" si="0"/>
        <v>15</v>
      </c>
      <c r="B16" s="60" t="s">
        <v>6</v>
      </c>
      <c r="C16" s="60">
        <v>2024</v>
      </c>
      <c r="D16" s="63">
        <v>54.2</v>
      </c>
      <c r="E16" s="61">
        <v>56.41</v>
      </c>
      <c r="G16" s="360"/>
      <c r="H16" s="361"/>
      <c r="I16" s="361"/>
      <c r="J16" s="361"/>
      <c r="K16" s="361"/>
      <c r="L16" s="361"/>
      <c r="M16" s="361"/>
      <c r="N16" s="362"/>
    </row>
    <row r="17" spans="1:6" x14ac:dyDescent="0.25">
      <c r="A17" s="54">
        <f t="shared" si="0"/>
        <v>16</v>
      </c>
      <c r="B17" s="55" t="s">
        <v>7</v>
      </c>
      <c r="C17" s="55">
        <v>2020</v>
      </c>
      <c r="D17" s="55">
        <v>44.44</v>
      </c>
      <c r="E17" s="56">
        <v>32.56</v>
      </c>
      <c r="F17" s="3"/>
    </row>
    <row r="18" spans="1:6" x14ac:dyDescent="0.25">
      <c r="A18" s="57">
        <f t="shared" si="0"/>
        <v>17</v>
      </c>
      <c r="B18" s="43" t="s">
        <v>7</v>
      </c>
      <c r="C18" s="43">
        <v>2021</v>
      </c>
      <c r="D18" s="43">
        <v>33.33</v>
      </c>
      <c r="E18" s="58">
        <v>34.090000000000003</v>
      </c>
    </row>
    <row r="19" spans="1:6" x14ac:dyDescent="0.25">
      <c r="A19" s="57">
        <f t="shared" si="0"/>
        <v>18</v>
      </c>
      <c r="B19" s="43" t="s">
        <v>7</v>
      </c>
      <c r="C19" s="43">
        <v>2022</v>
      </c>
      <c r="D19" s="43">
        <v>38.89</v>
      </c>
      <c r="E19" s="58">
        <v>28.89</v>
      </c>
    </row>
    <row r="20" spans="1:6" x14ac:dyDescent="0.25">
      <c r="A20" s="57">
        <f t="shared" si="0"/>
        <v>19</v>
      </c>
      <c r="B20" s="43" t="s">
        <v>7</v>
      </c>
      <c r="C20" s="43">
        <v>2023</v>
      </c>
      <c r="D20" s="43">
        <v>42.11</v>
      </c>
      <c r="E20" s="64">
        <v>41.67</v>
      </c>
    </row>
    <row r="21" spans="1:6" x14ac:dyDescent="0.25">
      <c r="A21" s="59">
        <f t="shared" si="0"/>
        <v>20</v>
      </c>
      <c r="B21" s="60" t="s">
        <v>7</v>
      </c>
      <c r="C21" s="60">
        <v>2024</v>
      </c>
      <c r="D21" s="60">
        <v>42.11</v>
      </c>
      <c r="E21" s="61">
        <v>40.82</v>
      </c>
    </row>
    <row r="22" spans="1:6" x14ac:dyDescent="0.25">
      <c r="A22" s="54">
        <f t="shared" si="0"/>
        <v>21</v>
      </c>
      <c r="B22" s="55" t="s">
        <v>8</v>
      </c>
      <c r="C22" s="55">
        <v>2020</v>
      </c>
      <c r="D22" s="55">
        <v>52.94</v>
      </c>
      <c r="E22" s="56">
        <v>40.54</v>
      </c>
      <c r="F22" s="17"/>
    </row>
    <row r="23" spans="1:6" x14ac:dyDescent="0.25">
      <c r="A23" s="57">
        <f t="shared" si="0"/>
        <v>22</v>
      </c>
      <c r="B23" s="43" t="s">
        <v>8</v>
      </c>
      <c r="C23" s="43">
        <v>2021</v>
      </c>
      <c r="D23" s="43">
        <v>58.82</v>
      </c>
      <c r="E23" s="65">
        <v>40</v>
      </c>
      <c r="F23" s="17"/>
    </row>
    <row r="24" spans="1:6" x14ac:dyDescent="0.25">
      <c r="A24" s="57">
        <f t="shared" si="0"/>
        <v>23</v>
      </c>
      <c r="B24" s="43" t="s">
        <v>8</v>
      </c>
      <c r="C24" s="43">
        <v>2022</v>
      </c>
      <c r="D24" s="43">
        <v>47.06</v>
      </c>
      <c r="E24" s="65">
        <v>38.24</v>
      </c>
      <c r="F24" s="17"/>
    </row>
    <row r="25" spans="1:6" x14ac:dyDescent="0.25">
      <c r="A25" s="57">
        <f t="shared" si="0"/>
        <v>24</v>
      </c>
      <c r="B25" s="43" t="s">
        <v>8</v>
      </c>
      <c r="C25" s="43">
        <v>2023</v>
      </c>
      <c r="D25" s="43">
        <v>41.18</v>
      </c>
      <c r="E25" s="65">
        <v>31.25</v>
      </c>
      <c r="F25" s="17"/>
    </row>
    <row r="26" spans="1:6" x14ac:dyDescent="0.25">
      <c r="A26" s="59">
        <f t="shared" si="0"/>
        <v>25</v>
      </c>
      <c r="B26" s="60" t="s">
        <v>8</v>
      </c>
      <c r="C26" s="60">
        <v>2024</v>
      </c>
      <c r="D26" s="60">
        <v>41.18</v>
      </c>
      <c r="E26" s="66">
        <v>28.13</v>
      </c>
      <c r="F26" s="17"/>
    </row>
    <row r="27" spans="1:6" x14ac:dyDescent="0.25">
      <c r="A27" s="54">
        <f t="shared" si="0"/>
        <v>26</v>
      </c>
      <c r="B27" s="55" t="s">
        <v>9</v>
      </c>
      <c r="C27" s="55">
        <v>2020</v>
      </c>
      <c r="D27" s="55">
        <v>33.33</v>
      </c>
      <c r="E27" s="56">
        <v>26.32</v>
      </c>
    </row>
    <row r="28" spans="1:6" x14ac:dyDescent="0.25">
      <c r="A28" s="57">
        <f t="shared" si="0"/>
        <v>27</v>
      </c>
      <c r="B28" s="43" t="s">
        <v>9</v>
      </c>
      <c r="C28" s="43">
        <v>2021</v>
      </c>
      <c r="D28" s="43">
        <v>33.33</v>
      </c>
      <c r="E28" s="65">
        <v>38.89</v>
      </c>
    </row>
    <row r="29" spans="1:6" x14ac:dyDescent="0.25">
      <c r="A29" s="57">
        <f t="shared" si="0"/>
        <v>28</v>
      </c>
      <c r="B29" s="43" t="s">
        <v>9</v>
      </c>
      <c r="C29" s="43">
        <v>2022</v>
      </c>
      <c r="D29" s="43">
        <v>25</v>
      </c>
      <c r="E29" s="65">
        <v>29.41</v>
      </c>
    </row>
    <row r="30" spans="1:6" x14ac:dyDescent="0.25">
      <c r="A30" s="57">
        <f t="shared" si="0"/>
        <v>29</v>
      </c>
      <c r="B30" s="43" t="s">
        <v>9</v>
      </c>
      <c r="C30" s="43">
        <v>2023</v>
      </c>
      <c r="D30" s="43">
        <v>25</v>
      </c>
      <c r="E30" s="65">
        <v>26.67</v>
      </c>
    </row>
    <row r="31" spans="1:6" x14ac:dyDescent="0.25">
      <c r="A31" s="59">
        <f t="shared" si="0"/>
        <v>30</v>
      </c>
      <c r="B31" s="60" t="s">
        <v>9</v>
      </c>
      <c r="C31" s="60">
        <v>2024</v>
      </c>
      <c r="D31" s="60">
        <v>25</v>
      </c>
      <c r="E31" s="61">
        <v>26.67</v>
      </c>
    </row>
    <row r="32" spans="1:6" x14ac:dyDescent="0.25">
      <c r="A32" s="54">
        <f t="shared" si="0"/>
        <v>31</v>
      </c>
      <c r="B32" s="55" t="s">
        <v>10</v>
      </c>
      <c r="C32" s="55">
        <v>2020</v>
      </c>
      <c r="D32" s="55">
        <v>33.33</v>
      </c>
      <c r="E32" s="314">
        <v>17.86</v>
      </c>
      <c r="F32" s="9"/>
    </row>
    <row r="33" spans="1:6" x14ac:dyDescent="0.25">
      <c r="A33" s="57">
        <f t="shared" si="0"/>
        <v>32</v>
      </c>
      <c r="B33" s="43" t="s">
        <v>10</v>
      </c>
      <c r="C33" s="43">
        <v>2021</v>
      </c>
      <c r="D33" s="43">
        <v>38.1</v>
      </c>
      <c r="E33" s="212">
        <v>18.52</v>
      </c>
      <c r="F33" s="9"/>
    </row>
    <row r="34" spans="1:6" x14ac:dyDescent="0.25">
      <c r="A34" s="57">
        <f t="shared" si="0"/>
        <v>33</v>
      </c>
      <c r="B34" s="43" t="s">
        <v>10</v>
      </c>
      <c r="C34" s="43">
        <v>2022</v>
      </c>
      <c r="D34" s="43">
        <v>42.86</v>
      </c>
      <c r="E34" s="212">
        <v>25</v>
      </c>
      <c r="F34" s="9"/>
    </row>
    <row r="35" spans="1:6" x14ac:dyDescent="0.25">
      <c r="A35" s="57">
        <f t="shared" si="0"/>
        <v>34</v>
      </c>
      <c r="B35" s="43" t="s">
        <v>10</v>
      </c>
      <c r="C35" s="43">
        <v>2023</v>
      </c>
      <c r="D35" s="43">
        <v>47.62</v>
      </c>
      <c r="E35" s="212">
        <v>19.23</v>
      </c>
      <c r="F35" s="9"/>
    </row>
    <row r="36" spans="1:6" x14ac:dyDescent="0.25">
      <c r="A36" s="59">
        <f t="shared" si="0"/>
        <v>35</v>
      </c>
      <c r="B36" s="60" t="s">
        <v>10</v>
      </c>
      <c r="C36" s="60">
        <v>2024</v>
      </c>
      <c r="D36" s="60">
        <v>42.86</v>
      </c>
      <c r="E36" s="315">
        <v>32</v>
      </c>
      <c r="F36" s="9"/>
    </row>
    <row r="37" spans="1:6" x14ac:dyDescent="0.25">
      <c r="A37" s="54">
        <f t="shared" si="0"/>
        <v>36</v>
      </c>
      <c r="B37" s="55" t="s">
        <v>11</v>
      </c>
      <c r="C37" s="55">
        <v>2020</v>
      </c>
      <c r="D37" s="55">
        <v>37.5</v>
      </c>
      <c r="E37" s="318">
        <v>20</v>
      </c>
    </row>
    <row r="38" spans="1:6" x14ac:dyDescent="0.25">
      <c r="A38" s="57">
        <f t="shared" si="0"/>
        <v>37</v>
      </c>
      <c r="B38" s="43" t="s">
        <v>11</v>
      </c>
      <c r="C38" s="43">
        <v>2021</v>
      </c>
      <c r="D38" s="43">
        <v>37.5</v>
      </c>
      <c r="E38" s="10">
        <v>20</v>
      </c>
    </row>
    <row r="39" spans="1:6" x14ac:dyDescent="0.25">
      <c r="A39" s="57">
        <f t="shared" si="0"/>
        <v>38</v>
      </c>
      <c r="B39" s="43" t="s">
        <v>11</v>
      </c>
      <c r="C39" s="43">
        <v>2022</v>
      </c>
      <c r="D39" s="43">
        <v>37.5</v>
      </c>
      <c r="E39" s="10">
        <v>27.27</v>
      </c>
    </row>
    <row r="40" spans="1:6" x14ac:dyDescent="0.25">
      <c r="A40" s="57">
        <f t="shared" si="0"/>
        <v>39</v>
      </c>
      <c r="B40" s="43" t="s">
        <v>11</v>
      </c>
      <c r="C40" s="43">
        <v>2023</v>
      </c>
      <c r="D40" s="43">
        <v>37.5</v>
      </c>
      <c r="E40" s="10">
        <v>27.27</v>
      </c>
    </row>
    <row r="41" spans="1:6" x14ac:dyDescent="0.25">
      <c r="A41" s="59">
        <f t="shared" si="0"/>
        <v>40</v>
      </c>
      <c r="B41" s="60" t="s">
        <v>11</v>
      </c>
      <c r="C41" s="60">
        <v>2024</v>
      </c>
      <c r="D41" s="60">
        <v>37.5</v>
      </c>
      <c r="E41" s="141">
        <v>27.27</v>
      </c>
    </row>
    <row r="42" spans="1:6" x14ac:dyDescent="0.25">
      <c r="A42" s="54">
        <f t="shared" si="0"/>
        <v>41</v>
      </c>
      <c r="B42" s="55" t="s">
        <v>12</v>
      </c>
      <c r="C42" s="55">
        <v>2020</v>
      </c>
      <c r="D42" s="67">
        <v>33.33</v>
      </c>
      <c r="E42" s="318">
        <v>29.41</v>
      </c>
    </row>
    <row r="43" spans="1:6" x14ac:dyDescent="0.25">
      <c r="A43" s="57">
        <f t="shared" si="0"/>
        <v>42</v>
      </c>
      <c r="B43" s="43" t="s">
        <v>12</v>
      </c>
      <c r="C43" s="43">
        <v>2021</v>
      </c>
      <c r="D43" s="68">
        <v>27.78</v>
      </c>
      <c r="E43" s="10">
        <v>38.24</v>
      </c>
    </row>
    <row r="44" spans="1:6" x14ac:dyDescent="0.25">
      <c r="A44" s="57">
        <f t="shared" si="0"/>
        <v>43</v>
      </c>
      <c r="B44" s="43" t="s">
        <v>12</v>
      </c>
      <c r="C44" s="43">
        <v>2022</v>
      </c>
      <c r="D44" s="68">
        <v>11.11</v>
      </c>
      <c r="E44" s="10">
        <v>29.41</v>
      </c>
    </row>
    <row r="45" spans="1:6" x14ac:dyDescent="0.25">
      <c r="A45" s="57">
        <f t="shared" si="0"/>
        <v>44</v>
      </c>
      <c r="B45" s="43" t="s">
        <v>12</v>
      </c>
      <c r="C45" s="43">
        <v>2023</v>
      </c>
      <c r="D45" s="68">
        <v>44.44</v>
      </c>
      <c r="E45" s="10">
        <v>38.24</v>
      </c>
    </row>
    <row r="46" spans="1:6" x14ac:dyDescent="0.25">
      <c r="A46" s="59">
        <f t="shared" si="0"/>
        <v>45</v>
      </c>
      <c r="B46" s="60" t="s">
        <v>12</v>
      </c>
      <c r="C46" s="60">
        <v>2024</v>
      </c>
      <c r="D46" s="69">
        <v>22.22</v>
      </c>
      <c r="E46" s="141">
        <v>38.24</v>
      </c>
    </row>
  </sheetData>
  <mergeCells count="1">
    <mergeCell ref="G2:N1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56564-A797-7747-8F9A-BCB5300C8F96}">
  <dimension ref="A1:AG64"/>
  <sheetViews>
    <sheetView workbookViewId="0">
      <selection sqref="A1:P2"/>
    </sheetView>
  </sheetViews>
  <sheetFormatPr baseColWidth="10" defaultRowHeight="15" x14ac:dyDescent="0.25"/>
  <cols>
    <col min="1" max="1" width="30.42578125" customWidth="1"/>
    <col min="2" max="2" width="11.85546875" customWidth="1"/>
    <col min="3" max="3" width="7.140625" customWidth="1"/>
    <col min="6" max="6" width="7" customWidth="1"/>
    <col min="9" max="9" width="7" customWidth="1"/>
    <col min="12" max="12" width="7" customWidth="1"/>
    <col min="15" max="15" width="6.85546875" customWidth="1"/>
    <col min="18" max="18" width="37" customWidth="1"/>
  </cols>
  <sheetData>
    <row r="1" spans="1:33" x14ac:dyDescent="0.25">
      <c r="A1" s="383" t="s">
        <v>3249</v>
      </c>
      <c r="B1" s="383"/>
      <c r="C1" s="383"/>
      <c r="D1" s="383"/>
      <c r="E1" s="383"/>
      <c r="F1" s="383"/>
      <c r="G1" s="383"/>
      <c r="H1" s="383"/>
      <c r="I1" s="383"/>
      <c r="J1" s="383"/>
      <c r="K1" s="383"/>
      <c r="L1" s="383"/>
      <c r="M1" s="383"/>
      <c r="N1" s="383"/>
      <c r="O1" s="383"/>
      <c r="P1" s="383"/>
      <c r="R1" s="383" t="s">
        <v>3250</v>
      </c>
      <c r="S1" s="383"/>
      <c r="T1" s="383"/>
      <c r="U1" s="383"/>
      <c r="V1" s="383"/>
      <c r="W1" s="383"/>
      <c r="X1" s="383"/>
      <c r="Y1" s="383"/>
      <c r="Z1" s="383"/>
      <c r="AA1" s="383"/>
      <c r="AB1" s="383"/>
      <c r="AC1" s="383"/>
      <c r="AD1" s="383"/>
      <c r="AE1" s="383"/>
      <c r="AF1" s="383"/>
      <c r="AG1" s="383"/>
    </row>
    <row r="2" spans="1:33" x14ac:dyDescent="0.25">
      <c r="A2" s="383"/>
      <c r="B2" s="383"/>
      <c r="C2" s="383"/>
      <c r="D2" s="383"/>
      <c r="E2" s="383"/>
      <c r="F2" s="383"/>
      <c r="G2" s="383"/>
      <c r="H2" s="383"/>
      <c r="I2" s="383"/>
      <c r="J2" s="383"/>
      <c r="K2" s="383"/>
      <c r="L2" s="383"/>
      <c r="M2" s="383"/>
      <c r="N2" s="383"/>
      <c r="O2" s="383"/>
      <c r="P2" s="383"/>
      <c r="R2" s="383"/>
      <c r="S2" s="383"/>
      <c r="T2" s="383"/>
      <c r="U2" s="383"/>
      <c r="V2" s="383"/>
      <c r="W2" s="383"/>
      <c r="X2" s="383"/>
      <c r="Y2" s="383"/>
      <c r="Z2" s="383"/>
      <c r="AA2" s="383"/>
      <c r="AB2" s="383"/>
      <c r="AC2" s="383"/>
      <c r="AD2" s="383"/>
      <c r="AE2" s="383"/>
      <c r="AF2" s="383"/>
      <c r="AG2" s="383"/>
    </row>
    <row r="3" spans="1:33" x14ac:dyDescent="0.25">
      <c r="A3" s="42"/>
      <c r="B3" s="42"/>
      <c r="C3" s="42"/>
      <c r="D3" s="42"/>
      <c r="E3" s="42"/>
      <c r="F3" s="42"/>
      <c r="G3" s="42"/>
      <c r="H3" s="42"/>
      <c r="I3" s="42"/>
      <c r="J3" s="42"/>
      <c r="K3" s="42"/>
      <c r="L3" s="42"/>
      <c r="M3" s="42"/>
      <c r="N3" s="42"/>
      <c r="O3" s="42"/>
      <c r="P3" s="42"/>
      <c r="R3" s="164" t="s">
        <v>2161</v>
      </c>
      <c r="S3" s="207">
        <v>2020</v>
      </c>
      <c r="T3" s="208" t="s">
        <v>1062</v>
      </c>
      <c r="U3" s="209" t="s">
        <v>1063</v>
      </c>
      <c r="V3" s="207">
        <v>2021</v>
      </c>
      <c r="W3" s="208" t="s">
        <v>1062</v>
      </c>
      <c r="X3" s="209" t="s">
        <v>1063</v>
      </c>
      <c r="Y3" s="207">
        <v>2022</v>
      </c>
      <c r="Z3" s="208" t="s">
        <v>1062</v>
      </c>
      <c r="AA3" s="209" t="s">
        <v>1063</v>
      </c>
      <c r="AB3" s="207">
        <v>2023</v>
      </c>
      <c r="AC3" s="208" t="s">
        <v>1062</v>
      </c>
      <c r="AD3" s="209" t="s">
        <v>1063</v>
      </c>
      <c r="AE3" s="207">
        <v>2024</v>
      </c>
      <c r="AF3" s="208" t="s">
        <v>1062</v>
      </c>
      <c r="AG3" s="209" t="s">
        <v>1063</v>
      </c>
    </row>
    <row r="4" spans="1:33" ht="15.75" x14ac:dyDescent="0.25">
      <c r="A4" s="39"/>
      <c r="B4" s="39"/>
      <c r="C4" s="39"/>
      <c r="D4" s="39"/>
      <c r="E4" s="39"/>
      <c r="F4" s="42"/>
      <c r="G4" s="42"/>
      <c r="H4" s="42"/>
      <c r="I4" s="164"/>
      <c r="J4" s="164"/>
      <c r="K4" s="164"/>
      <c r="L4" s="487"/>
      <c r="M4" s="487"/>
      <c r="N4" s="487"/>
      <c r="O4" s="487"/>
      <c r="P4" s="39"/>
      <c r="R4" s="206" t="s">
        <v>2490</v>
      </c>
      <c r="S4" s="210"/>
      <c r="T4" s="203"/>
      <c r="U4" s="211"/>
      <c r="V4" s="210"/>
      <c r="W4" s="203"/>
      <c r="X4" s="211"/>
      <c r="Y4" s="210"/>
      <c r="Z4" s="203"/>
      <c r="AA4" s="211"/>
      <c r="AB4" s="210"/>
      <c r="AC4" s="203"/>
      <c r="AD4" s="211"/>
      <c r="AE4" s="210"/>
      <c r="AF4" s="203"/>
      <c r="AG4" s="211"/>
    </row>
    <row r="5" spans="1:33" x14ac:dyDescent="0.25">
      <c r="A5" s="39" t="s">
        <v>465</v>
      </c>
      <c r="B5" s="319">
        <v>2020</v>
      </c>
      <c r="C5" s="257" t="s">
        <v>1062</v>
      </c>
      <c r="D5" s="320" t="s">
        <v>1063</v>
      </c>
      <c r="E5" s="319">
        <v>2021</v>
      </c>
      <c r="F5" s="257" t="s">
        <v>1062</v>
      </c>
      <c r="G5" s="320" t="s">
        <v>1063</v>
      </c>
      <c r="H5" s="319">
        <v>2022</v>
      </c>
      <c r="I5" s="257" t="s">
        <v>1062</v>
      </c>
      <c r="J5" s="320" t="s">
        <v>1063</v>
      </c>
      <c r="K5" s="319">
        <v>2023</v>
      </c>
      <c r="L5" s="257" t="s">
        <v>1062</v>
      </c>
      <c r="M5" s="320" t="s">
        <v>1063</v>
      </c>
      <c r="N5" s="319">
        <v>2024</v>
      </c>
      <c r="O5" s="257" t="s">
        <v>1062</v>
      </c>
      <c r="P5" s="320" t="s">
        <v>1063</v>
      </c>
      <c r="R5" s="9" t="s">
        <v>2491</v>
      </c>
      <c r="S5" s="143" t="s">
        <v>2492</v>
      </c>
      <c r="T5" s="9">
        <v>0</v>
      </c>
      <c r="U5" s="212" t="s">
        <v>2665</v>
      </c>
      <c r="V5" s="143" t="s">
        <v>2493</v>
      </c>
      <c r="W5" s="9">
        <v>0</v>
      </c>
      <c r="X5" s="133" t="s">
        <v>2666</v>
      </c>
      <c r="Y5" s="143" t="s">
        <v>2494</v>
      </c>
      <c r="Z5" s="241">
        <v>0</v>
      </c>
      <c r="AA5" s="133" t="s">
        <v>2667</v>
      </c>
      <c r="AB5" s="143" t="s">
        <v>2495</v>
      </c>
      <c r="AC5" s="9">
        <v>0</v>
      </c>
      <c r="AD5" s="133" t="s">
        <v>2668</v>
      </c>
      <c r="AE5" s="143" t="s">
        <v>2496</v>
      </c>
      <c r="AF5" s="241">
        <v>0</v>
      </c>
      <c r="AG5" s="133" t="s">
        <v>2669</v>
      </c>
    </row>
    <row r="6" spans="1:33" ht="15.75" x14ac:dyDescent="0.25">
      <c r="A6" s="121" t="s">
        <v>490</v>
      </c>
      <c r="B6" s="272" t="s">
        <v>491</v>
      </c>
      <c r="C6" s="42">
        <v>0</v>
      </c>
      <c r="D6" s="132" t="s">
        <v>582</v>
      </c>
      <c r="E6" s="324" t="s">
        <v>492</v>
      </c>
      <c r="F6" s="39">
        <v>1</v>
      </c>
      <c r="G6" s="132" t="s">
        <v>583</v>
      </c>
      <c r="H6" s="272" t="s">
        <v>493</v>
      </c>
      <c r="I6" s="42">
        <v>0</v>
      </c>
      <c r="J6" s="132" t="s">
        <v>584</v>
      </c>
      <c r="K6" s="272" t="s">
        <v>494</v>
      </c>
      <c r="L6" s="42">
        <v>0</v>
      </c>
      <c r="M6" s="132" t="s">
        <v>585</v>
      </c>
      <c r="N6" s="272" t="s">
        <v>495</v>
      </c>
      <c r="O6" s="42">
        <v>0</v>
      </c>
      <c r="P6" s="132" t="s">
        <v>586</v>
      </c>
      <c r="R6" s="206" t="s">
        <v>2497</v>
      </c>
      <c r="S6" s="210"/>
      <c r="T6" s="203"/>
      <c r="U6" s="211"/>
      <c r="V6" s="210"/>
      <c r="W6" s="203"/>
      <c r="X6" s="211"/>
      <c r="Y6" s="210"/>
      <c r="Z6" s="274"/>
      <c r="AA6" s="211"/>
      <c r="AB6" s="210"/>
      <c r="AC6" s="203"/>
      <c r="AD6" s="211"/>
      <c r="AE6" s="210"/>
      <c r="AF6" s="274"/>
      <c r="AG6" s="211"/>
    </row>
    <row r="7" spans="1:33" ht="15" customHeight="1" x14ac:dyDescent="0.25">
      <c r="A7" s="121" t="s">
        <v>139</v>
      </c>
      <c r="B7" s="272" t="s">
        <v>496</v>
      </c>
      <c r="C7" s="42">
        <v>0</v>
      </c>
      <c r="D7" s="132" t="s">
        <v>587</v>
      </c>
      <c r="E7" s="272" t="s">
        <v>497</v>
      </c>
      <c r="F7" s="42">
        <v>0</v>
      </c>
      <c r="G7" s="132" t="s">
        <v>588</v>
      </c>
      <c r="H7" s="272" t="s">
        <v>498</v>
      </c>
      <c r="I7" s="42">
        <v>0</v>
      </c>
      <c r="J7" s="132" t="s">
        <v>589</v>
      </c>
      <c r="K7" s="324" t="s">
        <v>499</v>
      </c>
      <c r="L7" s="39">
        <v>1</v>
      </c>
      <c r="M7" s="132" t="s">
        <v>590</v>
      </c>
      <c r="N7" s="272" t="s">
        <v>500</v>
      </c>
      <c r="O7" s="42">
        <v>0</v>
      </c>
      <c r="P7" s="132" t="s">
        <v>591</v>
      </c>
      <c r="R7" s="9" t="s">
        <v>2498</v>
      </c>
      <c r="S7" s="213" t="s">
        <v>2499</v>
      </c>
      <c r="T7" s="164">
        <v>1</v>
      </c>
      <c r="U7" s="133" t="s">
        <v>2670</v>
      </c>
      <c r="V7" s="213" t="s">
        <v>2499</v>
      </c>
      <c r="W7" s="164">
        <v>1</v>
      </c>
      <c r="X7" s="212" t="s">
        <v>2671</v>
      </c>
      <c r="Y7" s="143" t="s">
        <v>2500</v>
      </c>
      <c r="Z7" s="241">
        <v>0</v>
      </c>
      <c r="AA7" s="212" t="s">
        <v>2672</v>
      </c>
      <c r="AB7" s="143" t="s">
        <v>2501</v>
      </c>
      <c r="AC7" s="9">
        <v>0</v>
      </c>
      <c r="AD7" s="133" t="s">
        <v>2673</v>
      </c>
      <c r="AE7" s="143" t="s">
        <v>2502</v>
      </c>
      <c r="AF7" s="241">
        <v>0</v>
      </c>
      <c r="AG7" s="133" t="s">
        <v>2674</v>
      </c>
    </row>
    <row r="8" spans="1:33" x14ac:dyDescent="0.25">
      <c r="A8" s="121" t="s">
        <v>282</v>
      </c>
      <c r="B8" s="324" t="s">
        <v>501</v>
      </c>
      <c r="C8" s="39">
        <v>1</v>
      </c>
      <c r="D8" s="132" t="s">
        <v>592</v>
      </c>
      <c r="E8" s="272" t="s">
        <v>502</v>
      </c>
      <c r="F8" s="42">
        <v>0</v>
      </c>
      <c r="G8" s="132" t="s">
        <v>593</v>
      </c>
      <c r="H8" s="272" t="s">
        <v>503</v>
      </c>
      <c r="I8" s="42">
        <v>0</v>
      </c>
      <c r="J8" s="132" t="s">
        <v>594</v>
      </c>
      <c r="K8" s="324" t="s">
        <v>504</v>
      </c>
      <c r="L8" s="39">
        <v>1</v>
      </c>
      <c r="M8" s="132" t="s">
        <v>595</v>
      </c>
      <c r="N8" s="272" t="s">
        <v>505</v>
      </c>
      <c r="O8" s="42">
        <v>0</v>
      </c>
      <c r="P8" s="132" t="s">
        <v>596</v>
      </c>
      <c r="R8" s="9" t="s">
        <v>2503</v>
      </c>
      <c r="S8" s="143" t="s">
        <v>2504</v>
      </c>
      <c r="T8" s="9">
        <v>0</v>
      </c>
      <c r="U8" s="133" t="s">
        <v>2675</v>
      </c>
      <c r="V8" s="143" t="s">
        <v>2504</v>
      </c>
      <c r="W8" s="9">
        <v>0</v>
      </c>
      <c r="X8" s="133" t="s">
        <v>2676</v>
      </c>
      <c r="Y8" s="143" t="s">
        <v>2504</v>
      </c>
      <c r="Z8" s="241">
        <v>0</v>
      </c>
      <c r="AA8" s="133" t="s">
        <v>2677</v>
      </c>
      <c r="AB8" s="143" t="s">
        <v>2505</v>
      </c>
      <c r="AC8" s="9">
        <v>0</v>
      </c>
      <c r="AD8" s="212" t="s">
        <v>2678</v>
      </c>
      <c r="AE8" s="143" t="s">
        <v>2506</v>
      </c>
      <c r="AF8" s="241">
        <v>0</v>
      </c>
      <c r="AG8" s="133" t="s">
        <v>2674</v>
      </c>
    </row>
    <row r="9" spans="1:33" ht="15.75" x14ac:dyDescent="0.25">
      <c r="A9" s="121" t="s">
        <v>506</v>
      </c>
      <c r="B9" s="272" t="s">
        <v>507</v>
      </c>
      <c r="C9" s="42">
        <v>0</v>
      </c>
      <c r="D9" s="132" t="s">
        <v>597</v>
      </c>
      <c r="E9" s="324" t="s">
        <v>508</v>
      </c>
      <c r="F9" s="39">
        <v>1</v>
      </c>
      <c r="G9" s="132" t="s">
        <v>598</v>
      </c>
      <c r="H9" s="272" t="s">
        <v>509</v>
      </c>
      <c r="I9" s="42">
        <v>0</v>
      </c>
      <c r="J9" s="132" t="s">
        <v>599</v>
      </c>
      <c r="K9" s="272" t="s">
        <v>510</v>
      </c>
      <c r="L9" s="42">
        <v>0</v>
      </c>
      <c r="M9" s="132" t="s">
        <v>600</v>
      </c>
      <c r="N9" s="324" t="s">
        <v>511</v>
      </c>
      <c r="O9" s="39">
        <v>1</v>
      </c>
      <c r="P9" s="132" t="s">
        <v>601</v>
      </c>
      <c r="R9" s="206" t="s">
        <v>1683</v>
      </c>
      <c r="S9" s="210"/>
      <c r="T9" s="203"/>
      <c r="U9" s="211"/>
      <c r="V9" s="210"/>
      <c r="W9" s="203"/>
      <c r="X9" s="211"/>
      <c r="Y9" s="210"/>
      <c r="Z9" s="274"/>
      <c r="AA9" s="211"/>
      <c r="AB9" s="210"/>
      <c r="AC9" s="203"/>
      <c r="AD9" s="211"/>
      <c r="AE9" s="210"/>
      <c r="AF9" s="274"/>
      <c r="AG9" s="211"/>
    </row>
    <row r="10" spans="1:33" ht="15" customHeight="1" x14ac:dyDescent="0.25">
      <c r="A10" s="121" t="s">
        <v>60</v>
      </c>
      <c r="B10" s="272" t="s">
        <v>512</v>
      </c>
      <c r="C10" s="42">
        <v>0</v>
      </c>
      <c r="D10" s="132" t="s">
        <v>602</v>
      </c>
      <c r="E10" s="272" t="s">
        <v>512</v>
      </c>
      <c r="F10" s="42">
        <v>0</v>
      </c>
      <c r="G10" s="132" t="s">
        <v>602</v>
      </c>
      <c r="H10" s="272" t="s">
        <v>513</v>
      </c>
      <c r="I10" s="42">
        <v>0</v>
      </c>
      <c r="J10" s="132" t="s">
        <v>603</v>
      </c>
      <c r="K10" s="272" t="s">
        <v>514</v>
      </c>
      <c r="L10" s="42">
        <v>1</v>
      </c>
      <c r="M10" s="132" t="s">
        <v>604</v>
      </c>
      <c r="N10" s="324" t="s">
        <v>514</v>
      </c>
      <c r="O10" s="39">
        <v>1</v>
      </c>
      <c r="P10" s="132" t="s">
        <v>604</v>
      </c>
      <c r="R10" s="9" t="s">
        <v>2507</v>
      </c>
      <c r="S10" s="143" t="s">
        <v>2508</v>
      </c>
      <c r="T10" s="9">
        <v>0</v>
      </c>
      <c r="U10" s="133" t="s">
        <v>2679</v>
      </c>
      <c r="V10" s="213" t="s">
        <v>2509</v>
      </c>
      <c r="W10" s="164">
        <v>1</v>
      </c>
      <c r="X10" s="133" t="s">
        <v>2680</v>
      </c>
      <c r="Y10" s="213" t="s">
        <v>2510</v>
      </c>
      <c r="Z10" s="276">
        <v>1</v>
      </c>
      <c r="AA10" s="212" t="s">
        <v>2681</v>
      </c>
      <c r="AB10" s="213" t="s">
        <v>2511</v>
      </c>
      <c r="AC10" s="164">
        <v>1</v>
      </c>
      <c r="AD10" s="212" t="s">
        <v>2682</v>
      </c>
      <c r="AE10" s="213" t="s">
        <v>2512</v>
      </c>
      <c r="AF10" s="276">
        <v>1</v>
      </c>
      <c r="AG10" s="133" t="s">
        <v>2683</v>
      </c>
    </row>
    <row r="11" spans="1:33" x14ac:dyDescent="0.25">
      <c r="A11" s="121" t="s">
        <v>22</v>
      </c>
      <c r="B11" s="272" t="s">
        <v>515</v>
      </c>
      <c r="C11" s="42">
        <v>0</v>
      </c>
      <c r="D11" s="132" t="s">
        <v>605</v>
      </c>
      <c r="E11" s="324" t="s">
        <v>516</v>
      </c>
      <c r="F11" s="39">
        <v>1</v>
      </c>
      <c r="G11" s="132" t="s">
        <v>606</v>
      </c>
      <c r="H11" s="272" t="s">
        <v>517</v>
      </c>
      <c r="I11" s="42">
        <v>0</v>
      </c>
      <c r="J11" s="132" t="s">
        <v>607</v>
      </c>
      <c r="K11" s="272" t="s">
        <v>518</v>
      </c>
      <c r="L11" s="42">
        <v>0</v>
      </c>
      <c r="M11" s="132" t="s">
        <v>608</v>
      </c>
      <c r="N11" s="272" t="s">
        <v>519</v>
      </c>
      <c r="O11" s="42">
        <v>0</v>
      </c>
      <c r="P11" s="132" t="s">
        <v>609</v>
      </c>
      <c r="R11" s="9" t="s">
        <v>2059</v>
      </c>
      <c r="S11" s="213" t="s">
        <v>2513</v>
      </c>
      <c r="T11" s="164">
        <v>1</v>
      </c>
      <c r="U11" s="212" t="s">
        <v>2684</v>
      </c>
      <c r="V11" s="143" t="s">
        <v>2514</v>
      </c>
      <c r="W11" s="9">
        <v>0</v>
      </c>
      <c r="X11" s="133" t="s">
        <v>2685</v>
      </c>
      <c r="Y11" s="213" t="s">
        <v>2515</v>
      </c>
      <c r="Z11" s="276">
        <v>1</v>
      </c>
      <c r="AA11" s="212" t="s">
        <v>2686</v>
      </c>
      <c r="AB11" s="213" t="s">
        <v>2516</v>
      </c>
      <c r="AC11" s="164">
        <v>1</v>
      </c>
      <c r="AD11" s="212" t="s">
        <v>2687</v>
      </c>
      <c r="AE11" s="143" t="s">
        <v>2517</v>
      </c>
      <c r="AF11" s="241">
        <v>0</v>
      </c>
      <c r="AG11" s="133" t="s">
        <v>2683</v>
      </c>
    </row>
    <row r="12" spans="1:33" ht="15.75" x14ac:dyDescent="0.25">
      <c r="A12" s="121" t="s">
        <v>520</v>
      </c>
      <c r="B12" s="324" t="s">
        <v>521</v>
      </c>
      <c r="C12" s="39">
        <v>1</v>
      </c>
      <c r="D12" s="132" t="s">
        <v>610</v>
      </c>
      <c r="E12" s="272" t="s">
        <v>522</v>
      </c>
      <c r="F12" s="42">
        <v>0</v>
      </c>
      <c r="G12" s="132" t="s">
        <v>611</v>
      </c>
      <c r="H12" s="272" t="s">
        <v>523</v>
      </c>
      <c r="I12" s="42">
        <v>0</v>
      </c>
      <c r="J12" s="132" t="s">
        <v>612</v>
      </c>
      <c r="K12" s="272" t="s">
        <v>524</v>
      </c>
      <c r="L12" s="42">
        <v>0</v>
      </c>
      <c r="M12" s="132" t="s">
        <v>613</v>
      </c>
      <c r="N12" s="272" t="s">
        <v>525</v>
      </c>
      <c r="O12" s="42">
        <v>0</v>
      </c>
      <c r="P12" s="132" t="s">
        <v>614</v>
      </c>
      <c r="R12" s="206" t="s">
        <v>2518</v>
      </c>
      <c r="S12" s="210"/>
      <c r="T12" s="203"/>
      <c r="U12" s="211"/>
      <c r="V12" s="210"/>
      <c r="W12" s="203"/>
      <c r="X12" s="211"/>
      <c r="Y12" s="210"/>
      <c r="Z12" s="274"/>
      <c r="AA12" s="211"/>
      <c r="AB12" s="210"/>
      <c r="AC12" s="203"/>
      <c r="AD12" s="211"/>
      <c r="AE12" s="210"/>
      <c r="AF12" s="274"/>
      <c r="AG12" s="211"/>
    </row>
    <row r="13" spans="1:33" ht="15" customHeight="1" x14ac:dyDescent="0.25">
      <c r="A13" s="121" t="s">
        <v>57</v>
      </c>
      <c r="B13" s="272" t="s">
        <v>526</v>
      </c>
      <c r="C13" s="42">
        <v>0</v>
      </c>
      <c r="D13" s="132" t="s">
        <v>615</v>
      </c>
      <c r="E13" s="272" t="s">
        <v>527</v>
      </c>
      <c r="F13" s="42">
        <v>0</v>
      </c>
      <c r="G13" s="132" t="s">
        <v>616</v>
      </c>
      <c r="H13" s="272" t="s">
        <v>528</v>
      </c>
      <c r="I13" s="42">
        <v>0</v>
      </c>
      <c r="J13" s="132" t="s">
        <v>617</v>
      </c>
      <c r="K13" s="324" t="s">
        <v>529</v>
      </c>
      <c r="L13" s="39">
        <v>1</v>
      </c>
      <c r="M13" s="132" t="s">
        <v>618</v>
      </c>
      <c r="N13" s="272" t="s">
        <v>530</v>
      </c>
      <c r="O13" s="42">
        <v>0</v>
      </c>
      <c r="P13" s="132" t="s">
        <v>619</v>
      </c>
      <c r="R13" s="9" t="s">
        <v>1662</v>
      </c>
      <c r="S13" s="213" t="s">
        <v>2519</v>
      </c>
      <c r="T13" s="164">
        <v>1</v>
      </c>
      <c r="U13" s="133" t="s">
        <v>2688</v>
      </c>
      <c r="V13" s="143" t="s">
        <v>2520</v>
      </c>
      <c r="W13" s="9">
        <v>0</v>
      </c>
      <c r="X13" s="212" t="s">
        <v>2689</v>
      </c>
      <c r="Y13" s="213" t="s">
        <v>2521</v>
      </c>
      <c r="Z13" s="276">
        <v>1</v>
      </c>
      <c r="AA13" s="212" t="s">
        <v>2690</v>
      </c>
      <c r="AB13" s="213" t="s">
        <v>2522</v>
      </c>
      <c r="AC13" s="164">
        <v>1</v>
      </c>
      <c r="AD13" s="133" t="s">
        <v>2691</v>
      </c>
      <c r="AE13" s="213" t="s">
        <v>2522</v>
      </c>
      <c r="AF13" s="276">
        <v>1</v>
      </c>
      <c r="AG13" s="132" t="s">
        <v>2692</v>
      </c>
    </row>
    <row r="14" spans="1:33" x14ac:dyDescent="0.25">
      <c r="A14" s="121" t="s">
        <v>531</v>
      </c>
      <c r="B14" s="272" t="s">
        <v>532</v>
      </c>
      <c r="C14" s="42">
        <v>1</v>
      </c>
      <c r="D14" s="132" t="s">
        <v>620</v>
      </c>
      <c r="E14" s="272" t="s">
        <v>533</v>
      </c>
      <c r="F14" s="42">
        <v>0</v>
      </c>
      <c r="G14" s="132" t="s">
        <v>621</v>
      </c>
      <c r="H14" s="324" t="s">
        <v>534</v>
      </c>
      <c r="I14" s="39">
        <v>1</v>
      </c>
      <c r="J14" s="132" t="s">
        <v>622</v>
      </c>
      <c r="K14" s="272" t="s">
        <v>535</v>
      </c>
      <c r="L14" s="42">
        <v>0</v>
      </c>
      <c r="M14" s="132" t="s">
        <v>623</v>
      </c>
      <c r="N14" s="272" t="s">
        <v>536</v>
      </c>
      <c r="O14" s="42">
        <v>0</v>
      </c>
      <c r="P14" s="132" t="s">
        <v>624</v>
      </c>
      <c r="R14" s="9" t="s">
        <v>1837</v>
      </c>
      <c r="S14" s="143" t="s">
        <v>2523</v>
      </c>
      <c r="T14" s="9">
        <v>0</v>
      </c>
      <c r="U14" s="133" t="s">
        <v>2693</v>
      </c>
      <c r="V14" s="213" t="s">
        <v>2524</v>
      </c>
      <c r="W14" s="164">
        <v>1</v>
      </c>
      <c r="X14" s="212" t="s">
        <v>2694</v>
      </c>
      <c r="Y14" s="213" t="s">
        <v>2525</v>
      </c>
      <c r="Z14" s="276">
        <v>1</v>
      </c>
      <c r="AA14" s="212" t="s">
        <v>2695</v>
      </c>
      <c r="AB14" s="213" t="s">
        <v>2526</v>
      </c>
      <c r="AC14" s="164">
        <v>1</v>
      </c>
      <c r="AD14" s="133" t="s">
        <v>2696</v>
      </c>
      <c r="AE14" s="213" t="s">
        <v>2526</v>
      </c>
      <c r="AF14" s="276">
        <v>1</v>
      </c>
      <c r="AG14" s="132" t="s">
        <v>2692</v>
      </c>
    </row>
    <row r="15" spans="1:33" ht="15.75" x14ac:dyDescent="0.25">
      <c r="A15" s="121" t="s">
        <v>15</v>
      </c>
      <c r="B15" s="272" t="s">
        <v>537</v>
      </c>
      <c r="C15" s="42">
        <v>0</v>
      </c>
      <c r="D15" s="132" t="s">
        <v>625</v>
      </c>
      <c r="E15" s="272" t="s">
        <v>538</v>
      </c>
      <c r="F15" s="42">
        <v>0</v>
      </c>
      <c r="G15" s="132" t="s">
        <v>626</v>
      </c>
      <c r="H15" s="272" t="s">
        <v>539</v>
      </c>
      <c r="I15" s="42">
        <v>0</v>
      </c>
      <c r="J15" s="132" t="s">
        <v>627</v>
      </c>
      <c r="K15" s="272" t="s">
        <v>540</v>
      </c>
      <c r="L15" s="42">
        <v>0</v>
      </c>
      <c r="M15" s="132" t="s">
        <v>628</v>
      </c>
      <c r="N15" s="272" t="s">
        <v>541</v>
      </c>
      <c r="O15" s="42">
        <v>0</v>
      </c>
      <c r="P15" s="132" t="s">
        <v>629</v>
      </c>
      <c r="R15" s="206" t="s">
        <v>786</v>
      </c>
      <c r="S15" s="210"/>
      <c r="T15" s="203"/>
      <c r="U15" s="211"/>
      <c r="V15" s="210"/>
      <c r="W15" s="203"/>
      <c r="X15" s="211"/>
      <c r="Y15" s="210"/>
      <c r="Z15" s="274"/>
      <c r="AA15" s="211"/>
      <c r="AB15" s="210"/>
      <c r="AC15" s="203"/>
      <c r="AD15" s="211"/>
      <c r="AE15" s="210"/>
      <c r="AF15" s="274"/>
      <c r="AG15" s="211"/>
    </row>
    <row r="16" spans="1:33" x14ac:dyDescent="0.25">
      <c r="A16" s="121" t="s">
        <v>37</v>
      </c>
      <c r="B16" s="272" t="s">
        <v>542</v>
      </c>
      <c r="C16" s="42">
        <v>0</v>
      </c>
      <c r="D16" s="132" t="s">
        <v>630</v>
      </c>
      <c r="E16" s="272" t="s">
        <v>543</v>
      </c>
      <c r="F16" s="42">
        <v>0</v>
      </c>
      <c r="G16" s="132" t="s">
        <v>631</v>
      </c>
      <c r="H16" s="272" t="s">
        <v>544</v>
      </c>
      <c r="I16" s="42">
        <v>0</v>
      </c>
      <c r="J16" s="132" t="s">
        <v>632</v>
      </c>
      <c r="K16" s="272" t="s">
        <v>545</v>
      </c>
      <c r="L16" s="42">
        <v>0</v>
      </c>
      <c r="M16" s="132" t="s">
        <v>633</v>
      </c>
      <c r="N16" s="272" t="s">
        <v>546</v>
      </c>
      <c r="O16" s="42">
        <v>0</v>
      </c>
      <c r="P16" s="132" t="s">
        <v>634</v>
      </c>
      <c r="R16" s="9" t="s">
        <v>2527</v>
      </c>
      <c r="S16" s="213" t="s">
        <v>2528</v>
      </c>
      <c r="T16" s="164">
        <v>1</v>
      </c>
      <c r="U16" s="133" t="s">
        <v>2697</v>
      </c>
      <c r="V16" s="213" t="s">
        <v>2528</v>
      </c>
      <c r="W16" s="164">
        <v>1</v>
      </c>
      <c r="X16" s="133" t="s">
        <v>2698</v>
      </c>
      <c r="Y16" s="213" t="s">
        <v>2529</v>
      </c>
      <c r="Z16" s="276">
        <v>1</v>
      </c>
      <c r="AA16" s="133" t="s">
        <v>2699</v>
      </c>
      <c r="AB16" s="213" t="s">
        <v>2530</v>
      </c>
      <c r="AC16" s="164">
        <v>1</v>
      </c>
      <c r="AD16" s="133" t="s">
        <v>2700</v>
      </c>
      <c r="AE16" s="213" t="s">
        <v>2530</v>
      </c>
      <c r="AF16" s="276">
        <v>1</v>
      </c>
      <c r="AG16" s="133" t="s">
        <v>2701</v>
      </c>
    </row>
    <row r="17" spans="1:33" ht="15.75" x14ac:dyDescent="0.25">
      <c r="A17" s="121" t="s">
        <v>547</v>
      </c>
      <c r="B17" s="324" t="s">
        <v>548</v>
      </c>
      <c r="C17" s="39">
        <v>1</v>
      </c>
      <c r="D17" s="132" t="s">
        <v>635</v>
      </c>
      <c r="E17" s="324" t="s">
        <v>549</v>
      </c>
      <c r="F17" s="39">
        <v>1</v>
      </c>
      <c r="G17" s="132" t="s">
        <v>636</v>
      </c>
      <c r="H17" s="324" t="s">
        <v>550</v>
      </c>
      <c r="I17" s="39">
        <v>1</v>
      </c>
      <c r="J17" s="132" t="s">
        <v>637</v>
      </c>
      <c r="K17" s="324" t="s">
        <v>551</v>
      </c>
      <c r="L17" s="39">
        <v>1</v>
      </c>
      <c r="M17" s="132" t="s">
        <v>638</v>
      </c>
      <c r="N17" s="324" t="s">
        <v>552</v>
      </c>
      <c r="O17" s="39">
        <v>1</v>
      </c>
      <c r="P17" s="132" t="s">
        <v>639</v>
      </c>
      <c r="R17" s="206" t="s">
        <v>684</v>
      </c>
      <c r="S17" s="210"/>
      <c r="T17" s="203"/>
      <c r="U17" s="211"/>
      <c r="V17" s="210"/>
      <c r="W17" s="203"/>
      <c r="X17" s="211"/>
      <c r="Y17" s="210"/>
      <c r="Z17" s="274"/>
      <c r="AA17" s="211"/>
      <c r="AB17" s="210"/>
      <c r="AC17" s="203"/>
      <c r="AD17" s="211"/>
      <c r="AE17" s="210"/>
      <c r="AF17" s="274"/>
      <c r="AG17" s="211"/>
    </row>
    <row r="18" spans="1:33" x14ac:dyDescent="0.25">
      <c r="A18" s="121" t="s">
        <v>553</v>
      </c>
      <c r="B18" s="324" t="s">
        <v>554</v>
      </c>
      <c r="C18" s="39">
        <v>1</v>
      </c>
      <c r="D18" s="132" t="s">
        <v>640</v>
      </c>
      <c r="E18" s="272" t="s">
        <v>555</v>
      </c>
      <c r="F18" s="42">
        <v>0</v>
      </c>
      <c r="G18" s="132" t="s">
        <v>641</v>
      </c>
      <c r="H18" s="272" t="s">
        <v>556</v>
      </c>
      <c r="I18" s="42">
        <v>0</v>
      </c>
      <c r="J18" s="132" t="s">
        <v>642</v>
      </c>
      <c r="K18" s="272" t="s">
        <v>557</v>
      </c>
      <c r="L18" s="42">
        <v>0</v>
      </c>
      <c r="M18" s="132" t="s">
        <v>643</v>
      </c>
      <c r="N18" s="272" t="s">
        <v>558</v>
      </c>
      <c r="O18" s="42">
        <v>0</v>
      </c>
      <c r="P18" s="132" t="s">
        <v>644</v>
      </c>
      <c r="R18" s="9" t="s">
        <v>2531</v>
      </c>
      <c r="S18" s="143" t="s">
        <v>2532</v>
      </c>
      <c r="T18" s="9">
        <v>0</v>
      </c>
      <c r="U18" s="133" t="s">
        <v>2702</v>
      </c>
      <c r="V18" s="143" t="s">
        <v>2533</v>
      </c>
      <c r="W18" s="9">
        <v>0</v>
      </c>
      <c r="X18" s="212" t="s">
        <v>2703</v>
      </c>
      <c r="Y18" s="143" t="s">
        <v>2534</v>
      </c>
      <c r="Z18" s="241">
        <v>0</v>
      </c>
      <c r="AA18" s="133" t="s">
        <v>2704</v>
      </c>
      <c r="AB18" s="143" t="s">
        <v>2535</v>
      </c>
      <c r="AC18" s="9">
        <v>0</v>
      </c>
      <c r="AD18" s="133" t="s">
        <v>2705</v>
      </c>
      <c r="AE18" s="143" t="s">
        <v>2536</v>
      </c>
      <c r="AF18" s="241">
        <v>0</v>
      </c>
      <c r="AG18" s="133" t="s">
        <v>2706</v>
      </c>
    </row>
    <row r="19" spans="1:33" x14ac:dyDescent="0.25">
      <c r="A19" s="121" t="s">
        <v>144</v>
      </c>
      <c r="B19" s="272" t="s">
        <v>559</v>
      </c>
      <c r="C19" s="42">
        <v>0</v>
      </c>
      <c r="D19" s="132" t="s">
        <v>645</v>
      </c>
      <c r="E19" s="272" t="s">
        <v>560</v>
      </c>
      <c r="F19" s="42">
        <v>0</v>
      </c>
      <c r="G19" s="132" t="s">
        <v>646</v>
      </c>
      <c r="H19" s="272" t="s">
        <v>561</v>
      </c>
      <c r="I19" s="42">
        <v>0</v>
      </c>
      <c r="J19" s="132" t="s">
        <v>647</v>
      </c>
      <c r="K19" s="324" t="s">
        <v>562</v>
      </c>
      <c r="L19" s="39">
        <v>1</v>
      </c>
      <c r="M19" s="132" t="s">
        <v>648</v>
      </c>
      <c r="N19" s="272" t="s">
        <v>563</v>
      </c>
      <c r="O19" s="42">
        <v>0</v>
      </c>
      <c r="P19" s="132" t="s">
        <v>649</v>
      </c>
      <c r="R19" s="9" t="s">
        <v>2537</v>
      </c>
      <c r="S19" s="143" t="s">
        <v>2538</v>
      </c>
      <c r="T19" s="9">
        <v>0</v>
      </c>
      <c r="U19" s="133" t="s">
        <v>2707</v>
      </c>
      <c r="V19" s="143" t="s">
        <v>2539</v>
      </c>
      <c r="W19" s="9">
        <v>0</v>
      </c>
      <c r="X19" s="133" t="s">
        <v>2708</v>
      </c>
      <c r="Y19" s="143" t="s">
        <v>2540</v>
      </c>
      <c r="Z19" s="241">
        <v>0</v>
      </c>
      <c r="AA19" s="212" t="s">
        <v>2709</v>
      </c>
      <c r="AB19" s="213" t="s">
        <v>2541</v>
      </c>
      <c r="AC19" s="164">
        <v>1</v>
      </c>
      <c r="AD19" s="212" t="s">
        <v>2710</v>
      </c>
      <c r="AE19" s="143" t="s">
        <v>2542</v>
      </c>
      <c r="AF19" s="241">
        <v>0</v>
      </c>
      <c r="AG19" s="133" t="s">
        <v>2711</v>
      </c>
    </row>
    <row r="20" spans="1:33" ht="15.75" x14ac:dyDescent="0.25">
      <c r="A20" s="121" t="s">
        <v>33</v>
      </c>
      <c r="B20" s="272" t="s">
        <v>564</v>
      </c>
      <c r="C20" s="42">
        <v>0</v>
      </c>
      <c r="D20" s="132" t="s">
        <v>650</v>
      </c>
      <c r="E20" s="272" t="s">
        <v>565</v>
      </c>
      <c r="F20" s="42">
        <v>0</v>
      </c>
      <c r="G20" s="132" t="s">
        <v>651</v>
      </c>
      <c r="H20" s="272" t="s">
        <v>566</v>
      </c>
      <c r="I20" s="42">
        <v>0</v>
      </c>
      <c r="J20" s="132" t="s">
        <v>652</v>
      </c>
      <c r="K20" s="272" t="s">
        <v>567</v>
      </c>
      <c r="L20" s="42">
        <v>0</v>
      </c>
      <c r="M20" s="132" t="s">
        <v>653</v>
      </c>
      <c r="N20" s="272" t="s">
        <v>567</v>
      </c>
      <c r="O20" s="42">
        <v>0</v>
      </c>
      <c r="P20" s="132" t="s">
        <v>653</v>
      </c>
      <c r="R20" s="206" t="s">
        <v>2543</v>
      </c>
      <c r="S20" s="210"/>
      <c r="T20" s="203"/>
      <c r="U20" s="211"/>
      <c r="V20" s="210"/>
      <c r="W20" s="203"/>
      <c r="X20" s="211"/>
      <c r="Y20" s="210"/>
      <c r="Z20" s="274"/>
      <c r="AA20" s="211"/>
      <c r="AB20" s="210"/>
      <c r="AC20" s="203"/>
      <c r="AD20" s="211"/>
      <c r="AE20" s="210"/>
      <c r="AF20" s="274"/>
      <c r="AG20" s="211"/>
    </row>
    <row r="21" spans="1:33" ht="15" customHeight="1" x14ac:dyDescent="0.25">
      <c r="A21" s="121" t="s">
        <v>568</v>
      </c>
      <c r="B21" s="324" t="s">
        <v>569</v>
      </c>
      <c r="C21" s="39">
        <v>1</v>
      </c>
      <c r="D21" s="132" t="s">
        <v>654</v>
      </c>
      <c r="E21" s="272" t="s">
        <v>570</v>
      </c>
      <c r="F21" s="42">
        <v>0</v>
      </c>
      <c r="G21" s="132" t="s">
        <v>655</v>
      </c>
      <c r="H21" s="272" t="s">
        <v>513</v>
      </c>
      <c r="I21" s="42">
        <v>0</v>
      </c>
      <c r="J21" s="132" t="s">
        <v>603</v>
      </c>
      <c r="K21" s="272" t="s">
        <v>571</v>
      </c>
      <c r="L21" s="42">
        <v>0</v>
      </c>
      <c r="M21" s="132" t="s">
        <v>656</v>
      </c>
      <c r="N21" s="272" t="s">
        <v>545</v>
      </c>
      <c r="O21" s="42">
        <v>0</v>
      </c>
      <c r="P21" s="132" t="s">
        <v>657</v>
      </c>
      <c r="R21" s="9" t="s">
        <v>2173</v>
      </c>
      <c r="S21" s="143" t="s">
        <v>2544</v>
      </c>
      <c r="T21" s="9">
        <v>0</v>
      </c>
      <c r="U21" s="133" t="s">
        <v>2712</v>
      </c>
      <c r="V21" s="213" t="s">
        <v>2545</v>
      </c>
      <c r="W21" s="164">
        <v>1</v>
      </c>
      <c r="X21" s="212" t="s">
        <v>2713</v>
      </c>
      <c r="Y21" s="213" t="s">
        <v>2545</v>
      </c>
      <c r="Z21" s="276">
        <v>1</v>
      </c>
      <c r="AA21" s="212" t="s">
        <v>2714</v>
      </c>
      <c r="AB21" s="143" t="s">
        <v>2544</v>
      </c>
      <c r="AC21" s="9">
        <v>0</v>
      </c>
      <c r="AD21" s="212" t="s">
        <v>2715</v>
      </c>
      <c r="AE21" s="213" t="s">
        <v>2545</v>
      </c>
      <c r="AF21" s="276">
        <v>1</v>
      </c>
      <c r="AG21" s="133" t="s">
        <v>2716</v>
      </c>
    </row>
    <row r="22" spans="1:33" x14ac:dyDescent="0.25">
      <c r="A22" s="121" t="s">
        <v>572</v>
      </c>
      <c r="B22" s="272" t="s">
        <v>573</v>
      </c>
      <c r="C22" s="42">
        <v>0</v>
      </c>
      <c r="D22" s="132" t="s">
        <v>658</v>
      </c>
      <c r="E22" s="272" t="s">
        <v>574</v>
      </c>
      <c r="F22" s="42">
        <v>0</v>
      </c>
      <c r="G22" s="132" t="s">
        <v>659</v>
      </c>
      <c r="H22" s="272" t="s">
        <v>575</v>
      </c>
      <c r="I22" s="42">
        <v>0</v>
      </c>
      <c r="J22" s="132" t="s">
        <v>660</v>
      </c>
      <c r="K22" s="324" t="s">
        <v>576</v>
      </c>
      <c r="L22" s="39">
        <v>1</v>
      </c>
      <c r="M22" s="132" t="s">
        <v>661</v>
      </c>
      <c r="N22" s="272" t="s">
        <v>557</v>
      </c>
      <c r="O22" s="42">
        <v>0</v>
      </c>
      <c r="P22" s="132" t="s">
        <v>662</v>
      </c>
      <c r="R22" s="9" t="s">
        <v>2200</v>
      </c>
      <c r="S22" s="143" t="s">
        <v>2546</v>
      </c>
      <c r="T22" s="9">
        <v>0</v>
      </c>
      <c r="U22" s="212" t="s">
        <v>2717</v>
      </c>
      <c r="V22" s="213" t="s">
        <v>2547</v>
      </c>
      <c r="W22" s="164">
        <v>1</v>
      </c>
      <c r="X22" s="133" t="s">
        <v>2718</v>
      </c>
      <c r="Y22" s="143" t="s">
        <v>2548</v>
      </c>
      <c r="Z22" s="241">
        <v>0</v>
      </c>
      <c r="AA22" s="133" t="s">
        <v>2719</v>
      </c>
      <c r="AB22" s="213" t="s">
        <v>2547</v>
      </c>
      <c r="AC22" s="164">
        <v>1</v>
      </c>
      <c r="AD22" s="133" t="s">
        <v>2720</v>
      </c>
      <c r="AE22" s="143" t="s">
        <v>2549</v>
      </c>
      <c r="AF22" s="241">
        <v>0</v>
      </c>
      <c r="AG22" s="133" t="s">
        <v>2716</v>
      </c>
    </row>
    <row r="23" spans="1:33" ht="16.5" thickBot="1" x14ac:dyDescent="0.3">
      <c r="A23" s="121" t="s">
        <v>577</v>
      </c>
      <c r="B23" s="272" t="s">
        <v>578</v>
      </c>
      <c r="C23" s="42">
        <v>0</v>
      </c>
      <c r="D23" s="132" t="s">
        <v>663</v>
      </c>
      <c r="E23" s="324" t="s">
        <v>579</v>
      </c>
      <c r="F23" s="39">
        <v>1</v>
      </c>
      <c r="G23" s="132" t="s">
        <v>664</v>
      </c>
      <c r="H23" s="272" t="s">
        <v>580</v>
      </c>
      <c r="I23" s="42">
        <v>0</v>
      </c>
      <c r="J23" s="132" t="s">
        <v>665</v>
      </c>
      <c r="K23" s="324" t="s">
        <v>581</v>
      </c>
      <c r="L23" s="39">
        <v>1</v>
      </c>
      <c r="M23" s="132" t="s">
        <v>666</v>
      </c>
      <c r="N23" s="272" t="s">
        <v>581</v>
      </c>
      <c r="O23" s="39">
        <v>1</v>
      </c>
      <c r="P23" s="132" t="s">
        <v>666</v>
      </c>
      <c r="R23" s="206" t="s">
        <v>1378</v>
      </c>
      <c r="S23" s="210"/>
      <c r="T23" s="203"/>
      <c r="U23" s="211"/>
      <c r="V23" s="210"/>
      <c r="W23" s="203"/>
      <c r="X23" s="211"/>
      <c r="Y23" s="210"/>
      <c r="Z23" s="274"/>
      <c r="AA23" s="211"/>
      <c r="AB23" s="210"/>
      <c r="AC23" s="203"/>
      <c r="AD23" s="211"/>
      <c r="AE23" s="210"/>
      <c r="AF23" s="274"/>
      <c r="AG23" s="211"/>
    </row>
    <row r="24" spans="1:33" x14ac:dyDescent="0.25">
      <c r="A24" s="321" t="s">
        <v>667</v>
      </c>
      <c r="B24" s="484">
        <v>18</v>
      </c>
      <c r="C24" s="485"/>
      <c r="D24" s="486"/>
      <c r="E24" s="484">
        <v>18</v>
      </c>
      <c r="F24" s="485"/>
      <c r="G24" s="486"/>
      <c r="H24" s="484">
        <v>18</v>
      </c>
      <c r="I24" s="485"/>
      <c r="J24" s="486"/>
      <c r="K24" s="484">
        <v>18</v>
      </c>
      <c r="L24" s="485"/>
      <c r="M24" s="486"/>
      <c r="N24" s="484">
        <v>18</v>
      </c>
      <c r="O24" s="485"/>
      <c r="P24" s="488"/>
      <c r="R24" s="9" t="s">
        <v>2550</v>
      </c>
      <c r="S24" s="143" t="s">
        <v>2551</v>
      </c>
      <c r="T24" s="9">
        <v>0</v>
      </c>
      <c r="U24" s="133" t="s">
        <v>2721</v>
      </c>
      <c r="V24" s="143" t="s">
        <v>2551</v>
      </c>
      <c r="W24" s="9">
        <v>0</v>
      </c>
      <c r="X24" s="133" t="s">
        <v>2722</v>
      </c>
      <c r="Y24" s="143" t="s">
        <v>2552</v>
      </c>
      <c r="Z24" s="241">
        <v>0</v>
      </c>
      <c r="AA24" s="133" t="s">
        <v>2723</v>
      </c>
      <c r="AB24" s="213" t="s">
        <v>2553</v>
      </c>
      <c r="AC24" s="164">
        <v>1</v>
      </c>
      <c r="AD24" s="133" t="s">
        <v>2724</v>
      </c>
      <c r="AE24" s="213" t="s">
        <v>2553</v>
      </c>
      <c r="AF24" s="276">
        <v>1</v>
      </c>
      <c r="AG24" s="280" t="s">
        <v>2724</v>
      </c>
    </row>
    <row r="25" spans="1:33" x14ac:dyDescent="0.25">
      <c r="A25" s="322" t="s">
        <v>81</v>
      </c>
      <c r="B25" s="481">
        <v>6</v>
      </c>
      <c r="C25" s="482"/>
      <c r="D25" s="483"/>
      <c r="E25" s="481">
        <v>5</v>
      </c>
      <c r="F25" s="482"/>
      <c r="G25" s="483"/>
      <c r="H25" s="481">
        <v>2</v>
      </c>
      <c r="I25" s="482"/>
      <c r="J25" s="483"/>
      <c r="K25" s="481">
        <v>8</v>
      </c>
      <c r="L25" s="482"/>
      <c r="M25" s="483"/>
      <c r="N25" s="481">
        <v>4</v>
      </c>
      <c r="O25" s="482"/>
      <c r="P25" s="489"/>
      <c r="R25" s="9" t="s">
        <v>2554</v>
      </c>
      <c r="S25" s="213" t="s">
        <v>2555</v>
      </c>
      <c r="T25" s="164">
        <v>1</v>
      </c>
      <c r="U25" s="133" t="s">
        <v>2725</v>
      </c>
      <c r="V25" s="213" t="s">
        <v>2556</v>
      </c>
      <c r="W25" s="164">
        <v>1</v>
      </c>
      <c r="X25" s="212" t="s">
        <v>2726</v>
      </c>
      <c r="Y25" s="143" t="s">
        <v>2557</v>
      </c>
      <c r="Z25" s="241">
        <v>0</v>
      </c>
      <c r="AA25" s="212" t="s">
        <v>2727</v>
      </c>
      <c r="AB25" s="213" t="s">
        <v>2558</v>
      </c>
      <c r="AC25" s="164">
        <v>1</v>
      </c>
      <c r="AD25" s="325" t="s">
        <v>2728</v>
      </c>
      <c r="AE25" s="213" t="s">
        <v>2559</v>
      </c>
      <c r="AF25" s="276">
        <v>1</v>
      </c>
      <c r="AG25" s="133" t="s">
        <v>2729</v>
      </c>
    </row>
    <row r="26" spans="1:33" ht="16.5" thickBot="1" x14ac:dyDescent="0.3">
      <c r="A26" s="323" t="s">
        <v>668</v>
      </c>
      <c r="B26" s="478">
        <f>600/18</f>
        <v>33.333333333333336</v>
      </c>
      <c r="C26" s="479"/>
      <c r="D26" s="480"/>
      <c r="E26" s="478">
        <f>500/18</f>
        <v>27.777777777777779</v>
      </c>
      <c r="F26" s="479"/>
      <c r="G26" s="480"/>
      <c r="H26" s="478">
        <f>200/18</f>
        <v>11.111111111111111</v>
      </c>
      <c r="I26" s="479"/>
      <c r="J26" s="480"/>
      <c r="K26" s="478">
        <f>800/18</f>
        <v>44.444444444444443</v>
      </c>
      <c r="L26" s="479"/>
      <c r="M26" s="480"/>
      <c r="N26" s="478">
        <f>400/18</f>
        <v>22.222222222222221</v>
      </c>
      <c r="O26" s="479"/>
      <c r="P26" s="490"/>
      <c r="R26" s="206" t="s">
        <v>2560</v>
      </c>
      <c r="S26" s="210"/>
      <c r="T26" s="203"/>
      <c r="U26" s="211"/>
      <c r="V26" s="210"/>
      <c r="W26" s="203"/>
      <c r="X26" s="211"/>
      <c r="Y26" s="210"/>
      <c r="Z26" s="274"/>
      <c r="AA26" s="211"/>
      <c r="AB26" s="210"/>
      <c r="AC26" s="203"/>
      <c r="AD26" s="211"/>
      <c r="AE26" s="210"/>
      <c r="AF26" s="274"/>
      <c r="AG26" s="211"/>
    </row>
    <row r="27" spans="1:33" x14ac:dyDescent="0.25">
      <c r="R27" s="9" t="s">
        <v>1697</v>
      </c>
      <c r="S27" s="143" t="s">
        <v>2561</v>
      </c>
      <c r="T27" s="9">
        <v>0</v>
      </c>
      <c r="U27" s="212" t="s">
        <v>2730</v>
      </c>
      <c r="V27" s="143" t="s">
        <v>2562</v>
      </c>
      <c r="W27" s="9">
        <v>0</v>
      </c>
      <c r="X27" s="212" t="s">
        <v>2731</v>
      </c>
      <c r="Y27" s="213" t="s">
        <v>2563</v>
      </c>
      <c r="Z27" s="276">
        <v>1</v>
      </c>
      <c r="AA27" s="133" t="s">
        <v>2732</v>
      </c>
      <c r="AB27" s="143" t="s">
        <v>2564</v>
      </c>
      <c r="AC27" s="9">
        <v>0</v>
      </c>
      <c r="AD27" s="212" t="s">
        <v>2733</v>
      </c>
      <c r="AE27" s="143" t="s">
        <v>2565</v>
      </c>
      <c r="AF27" s="241">
        <v>0</v>
      </c>
      <c r="AG27" s="133" t="s">
        <v>2734</v>
      </c>
    </row>
    <row r="28" spans="1:33" ht="15" customHeight="1" x14ac:dyDescent="0.25">
      <c r="C28">
        <v>18</v>
      </c>
      <c r="D28">
        <v>6</v>
      </c>
      <c r="R28" s="9" t="s">
        <v>2566</v>
      </c>
      <c r="S28" s="143" t="s">
        <v>2567</v>
      </c>
      <c r="T28" s="9">
        <v>0</v>
      </c>
      <c r="U28" s="133" t="s">
        <v>2735</v>
      </c>
      <c r="V28" s="143" t="s">
        <v>2567</v>
      </c>
      <c r="W28" s="9">
        <v>0</v>
      </c>
      <c r="X28" s="133" t="s">
        <v>2736</v>
      </c>
      <c r="Y28" s="143" t="s">
        <v>2568</v>
      </c>
      <c r="Z28" s="241">
        <v>0</v>
      </c>
      <c r="AA28" s="133" t="s">
        <v>2737</v>
      </c>
      <c r="AB28" s="143" t="s">
        <v>2569</v>
      </c>
      <c r="AC28" s="9">
        <v>0</v>
      </c>
      <c r="AD28" s="133" t="s">
        <v>2738</v>
      </c>
      <c r="AE28" s="143" t="s">
        <v>2570</v>
      </c>
      <c r="AF28" s="241">
        <v>0</v>
      </c>
      <c r="AG28" s="133" t="s">
        <v>2734</v>
      </c>
    </row>
    <row r="29" spans="1:33" x14ac:dyDescent="0.25">
      <c r="C29">
        <v>18</v>
      </c>
      <c r="D29">
        <v>5</v>
      </c>
      <c r="R29" s="9" t="s">
        <v>2571</v>
      </c>
      <c r="S29" s="143" t="s">
        <v>2572</v>
      </c>
      <c r="T29" s="9">
        <v>0</v>
      </c>
      <c r="U29" s="129" t="s">
        <v>2735</v>
      </c>
      <c r="V29" s="143" t="s">
        <v>2572</v>
      </c>
      <c r="W29" s="9">
        <v>0</v>
      </c>
      <c r="X29" s="133" t="s">
        <v>2739</v>
      </c>
      <c r="Y29" s="143" t="s">
        <v>2573</v>
      </c>
      <c r="Z29" s="241">
        <v>0</v>
      </c>
      <c r="AA29" s="212" t="s">
        <v>2740</v>
      </c>
      <c r="AB29" s="143" t="s">
        <v>2574</v>
      </c>
      <c r="AC29" s="9">
        <v>0</v>
      </c>
      <c r="AD29" s="133" t="s">
        <v>2741</v>
      </c>
      <c r="AE29" s="213" t="s">
        <v>2575</v>
      </c>
      <c r="AF29" s="276">
        <v>1</v>
      </c>
      <c r="AG29" s="133" t="s">
        <v>2734</v>
      </c>
    </row>
    <row r="30" spans="1:33" ht="15.75" x14ac:dyDescent="0.25">
      <c r="C30">
        <v>18</v>
      </c>
      <c r="D30">
        <v>2</v>
      </c>
      <c r="R30" s="206" t="s">
        <v>671</v>
      </c>
      <c r="S30" s="210"/>
      <c r="T30" s="203"/>
      <c r="U30" s="211"/>
      <c r="V30" s="210"/>
      <c r="W30" s="203"/>
      <c r="X30" s="211"/>
      <c r="Y30" s="210"/>
      <c r="Z30" s="274"/>
      <c r="AA30" s="211"/>
      <c r="AB30" s="210"/>
      <c r="AC30" s="203"/>
      <c r="AD30" s="211"/>
      <c r="AE30" s="210"/>
      <c r="AF30" s="274"/>
      <c r="AG30" s="211"/>
    </row>
    <row r="31" spans="1:33" x14ac:dyDescent="0.25">
      <c r="C31">
        <v>18</v>
      </c>
      <c r="D31">
        <v>8</v>
      </c>
      <c r="R31" s="9" t="s">
        <v>2576</v>
      </c>
      <c r="S31" s="143" t="s">
        <v>2577</v>
      </c>
      <c r="T31" s="9">
        <v>0</v>
      </c>
      <c r="U31" s="133" t="s">
        <v>2742</v>
      </c>
      <c r="V31" s="143" t="s">
        <v>2578</v>
      </c>
      <c r="W31" s="9">
        <v>0</v>
      </c>
      <c r="X31" s="133" t="s">
        <v>2743</v>
      </c>
      <c r="Y31" s="143" t="s">
        <v>2579</v>
      </c>
      <c r="Z31" s="241">
        <v>0</v>
      </c>
      <c r="AA31" s="133" t="s">
        <v>2744</v>
      </c>
      <c r="AB31" s="143" t="s">
        <v>2580</v>
      </c>
      <c r="AC31" s="9">
        <v>0</v>
      </c>
      <c r="AD31" s="133" t="s">
        <v>2745</v>
      </c>
      <c r="AE31" s="143" t="s">
        <v>2581</v>
      </c>
      <c r="AF31" s="241">
        <v>0</v>
      </c>
      <c r="AG31" s="133" t="s">
        <v>2746</v>
      </c>
    </row>
    <row r="32" spans="1:33" x14ac:dyDescent="0.25">
      <c r="C32">
        <v>18</v>
      </c>
      <c r="D32">
        <v>4</v>
      </c>
      <c r="R32" s="9" t="s">
        <v>2582</v>
      </c>
      <c r="S32" s="143" t="s">
        <v>2583</v>
      </c>
      <c r="T32" s="9">
        <v>0</v>
      </c>
      <c r="U32" s="133" t="s">
        <v>2747</v>
      </c>
      <c r="V32" s="143" t="s">
        <v>2583</v>
      </c>
      <c r="W32" s="9">
        <v>0</v>
      </c>
      <c r="X32" s="133" t="s">
        <v>2748</v>
      </c>
      <c r="Y32" s="143" t="s">
        <v>2583</v>
      </c>
      <c r="Z32" s="241">
        <v>0</v>
      </c>
      <c r="AA32" s="133" t="s">
        <v>2749</v>
      </c>
      <c r="AB32" s="143" t="s">
        <v>2584</v>
      </c>
      <c r="AC32" s="9">
        <v>0</v>
      </c>
      <c r="AD32" s="133" t="s">
        <v>2750</v>
      </c>
      <c r="AE32" s="143" t="s">
        <v>2585</v>
      </c>
      <c r="AF32" s="241">
        <v>0</v>
      </c>
      <c r="AG32" s="133" t="s">
        <v>2746</v>
      </c>
    </row>
    <row r="33" spans="18:33" ht="15.75" x14ac:dyDescent="0.25">
      <c r="R33" s="206" t="s">
        <v>740</v>
      </c>
      <c r="S33" s="210"/>
      <c r="T33" s="203"/>
      <c r="U33" s="211"/>
      <c r="V33" s="210"/>
      <c r="W33" s="203"/>
      <c r="X33" s="211"/>
      <c r="Y33" s="210"/>
      <c r="Z33" s="274"/>
      <c r="AA33" s="211"/>
      <c r="AB33" s="210"/>
      <c r="AC33" s="203"/>
      <c r="AD33" s="211"/>
      <c r="AE33" s="210"/>
      <c r="AF33" s="274"/>
      <c r="AG33" s="211"/>
    </row>
    <row r="34" spans="18:33" x14ac:dyDescent="0.25">
      <c r="R34" s="326" t="s">
        <v>2586</v>
      </c>
      <c r="S34" s="143" t="s">
        <v>2587</v>
      </c>
      <c r="T34" s="9">
        <v>0</v>
      </c>
      <c r="U34" s="133" t="s">
        <v>2751</v>
      </c>
      <c r="V34" s="143" t="s">
        <v>2587</v>
      </c>
      <c r="W34" s="9">
        <v>0</v>
      </c>
      <c r="X34" s="133" t="s">
        <v>2751</v>
      </c>
      <c r="Y34" s="143" t="s">
        <v>2588</v>
      </c>
      <c r="Z34" s="241">
        <v>0</v>
      </c>
      <c r="AA34" s="133" t="s">
        <v>2752</v>
      </c>
      <c r="AB34" s="143" t="s">
        <v>2589</v>
      </c>
      <c r="AC34" s="9">
        <v>0</v>
      </c>
      <c r="AD34" s="133" t="s">
        <v>2753</v>
      </c>
      <c r="AE34" s="143" t="s">
        <v>2589</v>
      </c>
      <c r="AF34" s="241">
        <v>0</v>
      </c>
      <c r="AG34" s="280" t="s">
        <v>2754</v>
      </c>
    </row>
    <row r="35" spans="18:33" x14ac:dyDescent="0.25">
      <c r="R35" s="9" t="s">
        <v>2590</v>
      </c>
      <c r="S35" s="143" t="s">
        <v>2591</v>
      </c>
      <c r="T35" s="9">
        <v>0</v>
      </c>
      <c r="U35" s="133" t="s">
        <v>2755</v>
      </c>
      <c r="V35" s="143" t="s">
        <v>2591</v>
      </c>
      <c r="W35" s="9">
        <v>0</v>
      </c>
      <c r="X35" s="133" t="s">
        <v>2755</v>
      </c>
      <c r="Y35" s="143" t="s">
        <v>2592</v>
      </c>
      <c r="Z35" s="241">
        <v>0</v>
      </c>
      <c r="AA35" s="133" t="s">
        <v>2756</v>
      </c>
      <c r="AB35" s="143" t="s">
        <v>2593</v>
      </c>
      <c r="AC35" s="9">
        <v>0</v>
      </c>
      <c r="AD35" s="133" t="s">
        <v>2757</v>
      </c>
      <c r="AE35" s="143" t="s">
        <v>2593</v>
      </c>
      <c r="AF35" s="241">
        <v>0</v>
      </c>
      <c r="AG35" s="133" t="s">
        <v>2757</v>
      </c>
    </row>
    <row r="36" spans="18:33" ht="15.75" x14ac:dyDescent="0.25">
      <c r="R36" s="206" t="s">
        <v>2594</v>
      </c>
      <c r="S36" s="210"/>
      <c r="T36" s="203"/>
      <c r="U36" s="211"/>
      <c r="V36" s="210"/>
      <c r="W36" s="203"/>
      <c r="X36" s="211"/>
      <c r="Y36" s="210"/>
      <c r="Z36" s="274"/>
      <c r="AA36" s="211"/>
      <c r="AB36" s="210"/>
      <c r="AC36" s="203"/>
      <c r="AD36" s="211"/>
      <c r="AE36" s="210"/>
      <c r="AF36" s="274"/>
      <c r="AG36" s="211"/>
    </row>
    <row r="37" spans="18:33" x14ac:dyDescent="0.25">
      <c r="R37" s="9" t="s">
        <v>2595</v>
      </c>
      <c r="S37" s="213" t="s">
        <v>2596</v>
      </c>
      <c r="T37" s="164">
        <v>1</v>
      </c>
      <c r="U37" s="133" t="s">
        <v>2758</v>
      </c>
      <c r="V37" s="213" t="s">
        <v>2597</v>
      </c>
      <c r="W37" s="164">
        <v>1</v>
      </c>
      <c r="X37" s="133" t="s">
        <v>2759</v>
      </c>
      <c r="Y37" s="213" t="s">
        <v>2597</v>
      </c>
      <c r="Z37" s="276">
        <v>1</v>
      </c>
      <c r="AA37" s="133" t="s">
        <v>2760</v>
      </c>
      <c r="AB37" s="213" t="s">
        <v>2598</v>
      </c>
      <c r="AC37" s="164">
        <v>1</v>
      </c>
      <c r="AD37" s="133" t="s">
        <v>2761</v>
      </c>
      <c r="AE37" s="213" t="s">
        <v>2599</v>
      </c>
      <c r="AF37" s="276">
        <v>1</v>
      </c>
      <c r="AG37" s="133" t="s">
        <v>2762</v>
      </c>
    </row>
    <row r="38" spans="18:33" x14ac:dyDescent="0.25">
      <c r="R38" s="9" t="s">
        <v>2600</v>
      </c>
      <c r="S38" s="213" t="s">
        <v>2601</v>
      </c>
      <c r="T38" s="164">
        <v>1</v>
      </c>
      <c r="U38" s="133" t="s">
        <v>2763</v>
      </c>
      <c r="V38" s="213" t="s">
        <v>2602</v>
      </c>
      <c r="W38" s="164">
        <v>1</v>
      </c>
      <c r="X38" s="133" t="s">
        <v>2764</v>
      </c>
      <c r="Y38" s="213" t="s">
        <v>2603</v>
      </c>
      <c r="Z38" s="276">
        <v>1</v>
      </c>
      <c r="AA38" s="133" t="s">
        <v>2765</v>
      </c>
      <c r="AB38" s="213" t="s">
        <v>2604</v>
      </c>
      <c r="AC38" s="164">
        <v>1</v>
      </c>
      <c r="AD38" s="133" t="s">
        <v>2766</v>
      </c>
      <c r="AE38" s="213" t="s">
        <v>2605</v>
      </c>
      <c r="AF38" s="276">
        <v>1</v>
      </c>
      <c r="AG38" s="133" t="s">
        <v>2762</v>
      </c>
    </row>
    <row r="39" spans="18:33" ht="15.75" x14ac:dyDescent="0.25">
      <c r="R39" s="206" t="s">
        <v>2606</v>
      </c>
      <c r="S39" s="210"/>
      <c r="T39" s="203"/>
      <c r="U39" s="211"/>
      <c r="V39" s="210"/>
      <c r="W39" s="203"/>
      <c r="X39" s="211"/>
      <c r="Y39" s="210"/>
      <c r="Z39" s="274"/>
      <c r="AA39" s="211"/>
      <c r="AB39" s="210"/>
      <c r="AC39" s="203"/>
      <c r="AD39" s="211"/>
      <c r="AE39" s="210"/>
      <c r="AF39" s="274"/>
      <c r="AG39" s="211"/>
    </row>
    <row r="40" spans="18:33" x14ac:dyDescent="0.25">
      <c r="R40" s="9" t="s">
        <v>2607</v>
      </c>
      <c r="S40" s="143" t="s">
        <v>2608</v>
      </c>
      <c r="T40" s="9">
        <v>0</v>
      </c>
      <c r="U40" s="133" t="s">
        <v>2767</v>
      </c>
      <c r="V40" s="213" t="s">
        <v>2609</v>
      </c>
      <c r="W40" s="164">
        <v>1</v>
      </c>
      <c r="X40" s="133" t="s">
        <v>2768</v>
      </c>
      <c r="Y40" s="143" t="s">
        <v>2610</v>
      </c>
      <c r="Z40" s="241">
        <v>0</v>
      </c>
      <c r="AA40" s="212" t="s">
        <v>2769</v>
      </c>
      <c r="AB40" s="143" t="s">
        <v>2611</v>
      </c>
      <c r="AC40" s="9">
        <v>0</v>
      </c>
      <c r="AD40" s="133" t="s">
        <v>2770</v>
      </c>
      <c r="AE40" s="143" t="s">
        <v>2612</v>
      </c>
      <c r="AF40" s="241">
        <v>0</v>
      </c>
      <c r="AG40" s="280" t="s">
        <v>2774</v>
      </c>
    </row>
    <row r="41" spans="18:33" x14ac:dyDescent="0.25">
      <c r="R41" s="9" t="s">
        <v>2613</v>
      </c>
      <c r="S41" s="213" t="s">
        <v>2614</v>
      </c>
      <c r="T41" s="164">
        <v>1</v>
      </c>
      <c r="U41" s="133" t="s">
        <v>2771</v>
      </c>
      <c r="V41" s="213" t="s">
        <v>2615</v>
      </c>
      <c r="W41" s="164">
        <v>1</v>
      </c>
      <c r="X41" s="133" t="s">
        <v>2772</v>
      </c>
      <c r="Y41" s="143" t="s">
        <v>2616</v>
      </c>
      <c r="Z41" s="241">
        <v>0</v>
      </c>
      <c r="AA41" s="133" t="s">
        <v>2773</v>
      </c>
      <c r="AB41" s="213" t="s">
        <v>2617</v>
      </c>
      <c r="AC41" s="164">
        <v>1</v>
      </c>
      <c r="AD41" s="133" t="s">
        <v>2774</v>
      </c>
      <c r="AE41" s="213" t="s">
        <v>2617</v>
      </c>
      <c r="AF41" s="276">
        <v>1</v>
      </c>
      <c r="AG41" s="280" t="s">
        <v>2774</v>
      </c>
    </row>
    <row r="42" spans="18:33" ht="15.75" x14ac:dyDescent="0.25">
      <c r="R42" s="206" t="s">
        <v>1319</v>
      </c>
      <c r="S42" s="210"/>
      <c r="T42" s="203"/>
      <c r="U42" s="211"/>
      <c r="V42" s="210"/>
      <c r="W42" s="203"/>
      <c r="X42" s="211"/>
      <c r="Y42" s="210"/>
      <c r="Z42" s="274"/>
      <c r="AA42" s="211"/>
      <c r="AB42" s="210"/>
      <c r="AC42" s="203"/>
      <c r="AD42" s="211"/>
      <c r="AE42" s="210"/>
      <c r="AF42" s="274"/>
      <c r="AG42" s="211"/>
    </row>
    <row r="43" spans="18:33" x14ac:dyDescent="0.25">
      <c r="R43" s="9" t="s">
        <v>1596</v>
      </c>
      <c r="S43" s="143" t="s">
        <v>2618</v>
      </c>
      <c r="T43" s="9">
        <v>0</v>
      </c>
      <c r="U43" s="133" t="s">
        <v>2775</v>
      </c>
      <c r="V43" s="143" t="s">
        <v>2619</v>
      </c>
      <c r="W43" s="9">
        <v>0</v>
      </c>
      <c r="X43" s="133" t="s">
        <v>2776</v>
      </c>
      <c r="Y43" s="143" t="s">
        <v>2619</v>
      </c>
      <c r="Z43" s="241">
        <v>0</v>
      </c>
      <c r="AA43" s="132" t="s">
        <v>2776</v>
      </c>
      <c r="AB43" s="143" t="s">
        <v>2620</v>
      </c>
      <c r="AC43" s="9">
        <v>0</v>
      </c>
      <c r="AD43" s="132" t="s">
        <v>2776</v>
      </c>
      <c r="AE43" s="143" t="s">
        <v>2620</v>
      </c>
      <c r="AF43" s="241">
        <v>0</v>
      </c>
      <c r="AG43" s="133" t="s">
        <v>2777</v>
      </c>
    </row>
    <row r="44" spans="18:33" ht="15.75" x14ac:dyDescent="0.25">
      <c r="R44" s="206" t="s">
        <v>730</v>
      </c>
      <c r="S44" s="210"/>
      <c r="T44" s="203"/>
      <c r="U44" s="211"/>
      <c r="V44" s="210"/>
      <c r="W44" s="203"/>
      <c r="X44" s="211"/>
      <c r="Y44" s="210"/>
      <c r="Z44" s="274"/>
      <c r="AA44" s="211"/>
      <c r="AB44" s="210"/>
      <c r="AC44" s="203"/>
      <c r="AD44" s="211"/>
      <c r="AE44" s="210"/>
      <c r="AF44" s="274"/>
      <c r="AG44" s="211"/>
    </row>
    <row r="45" spans="18:33" x14ac:dyDescent="0.25">
      <c r="R45" s="9" t="s">
        <v>2621</v>
      </c>
      <c r="S45" s="213" t="s">
        <v>2622</v>
      </c>
      <c r="T45" s="164">
        <v>1</v>
      </c>
      <c r="U45" s="133" t="s">
        <v>2778</v>
      </c>
      <c r="V45" s="143" t="s">
        <v>2623</v>
      </c>
      <c r="W45" s="9">
        <v>0</v>
      </c>
      <c r="X45" s="133" t="s">
        <v>2779</v>
      </c>
      <c r="Y45" s="143" t="s">
        <v>2624</v>
      </c>
      <c r="Z45" s="241">
        <v>0</v>
      </c>
      <c r="AA45" s="133" t="s">
        <v>2780</v>
      </c>
      <c r="AB45" s="143" t="s">
        <v>2625</v>
      </c>
      <c r="AC45" s="9">
        <v>0</v>
      </c>
      <c r="AD45" s="133" t="s">
        <v>2781</v>
      </c>
      <c r="AE45" s="143" t="s">
        <v>2625</v>
      </c>
      <c r="AF45" s="241">
        <v>0</v>
      </c>
      <c r="AG45" s="133" t="s">
        <v>2781</v>
      </c>
    </row>
    <row r="46" spans="18:33" x14ac:dyDescent="0.25">
      <c r="R46" s="9" t="s">
        <v>2626</v>
      </c>
      <c r="S46" s="143" t="s">
        <v>2627</v>
      </c>
      <c r="T46" s="9">
        <v>0</v>
      </c>
      <c r="U46" s="133" t="s">
        <v>2782</v>
      </c>
      <c r="V46" s="143" t="s">
        <v>2628</v>
      </c>
      <c r="W46" s="9">
        <v>0</v>
      </c>
      <c r="X46" s="133" t="s">
        <v>2783</v>
      </c>
      <c r="Y46" s="143" t="s">
        <v>2629</v>
      </c>
      <c r="Z46" s="241">
        <v>0</v>
      </c>
      <c r="AA46" s="133" t="s">
        <v>2784</v>
      </c>
      <c r="AB46" s="143" t="s">
        <v>2630</v>
      </c>
      <c r="AC46" s="9">
        <v>0</v>
      </c>
      <c r="AD46" s="133" t="s">
        <v>2785</v>
      </c>
      <c r="AE46" s="143" t="s">
        <v>2630</v>
      </c>
      <c r="AF46" s="241">
        <v>0</v>
      </c>
      <c r="AG46" s="133" t="s">
        <v>2785</v>
      </c>
    </row>
    <row r="47" spans="18:33" ht="15.75" x14ac:dyDescent="0.25">
      <c r="R47" s="206" t="s">
        <v>2631</v>
      </c>
      <c r="S47" s="210"/>
      <c r="T47" s="203"/>
      <c r="U47" s="211"/>
      <c r="V47" s="210"/>
      <c r="W47" s="203"/>
      <c r="X47" s="211"/>
      <c r="Y47" s="210"/>
      <c r="Z47" s="274"/>
      <c r="AA47" s="211"/>
      <c r="AB47" s="210"/>
      <c r="AC47" s="203"/>
      <c r="AD47" s="211"/>
      <c r="AE47" s="210"/>
      <c r="AF47" s="274"/>
      <c r="AG47" s="211"/>
    </row>
    <row r="48" spans="18:33" x14ac:dyDescent="0.25">
      <c r="R48" s="9" t="s">
        <v>2632</v>
      </c>
      <c r="S48" s="143" t="s">
        <v>2633</v>
      </c>
      <c r="T48" s="9">
        <v>0</v>
      </c>
      <c r="U48" s="133" t="s">
        <v>2786</v>
      </c>
      <c r="V48" s="213" t="s">
        <v>2634</v>
      </c>
      <c r="W48" s="164">
        <v>1</v>
      </c>
      <c r="X48" s="133" t="s">
        <v>2787</v>
      </c>
      <c r="Y48" s="143" t="s">
        <v>2635</v>
      </c>
      <c r="Z48" s="241">
        <v>0</v>
      </c>
      <c r="AA48" s="133" t="s">
        <v>2788</v>
      </c>
      <c r="AB48" s="143" t="s">
        <v>2636</v>
      </c>
      <c r="AC48" s="9">
        <v>0</v>
      </c>
      <c r="AD48" s="133" t="s">
        <v>2789</v>
      </c>
      <c r="AE48" s="143" t="s">
        <v>2636</v>
      </c>
      <c r="AF48" s="241">
        <v>0</v>
      </c>
      <c r="AG48" s="280" t="s">
        <v>2789</v>
      </c>
    </row>
    <row r="49" spans="18:33" x14ac:dyDescent="0.25">
      <c r="R49" s="9" t="s">
        <v>2637</v>
      </c>
      <c r="S49" s="143" t="s">
        <v>2638</v>
      </c>
      <c r="T49" s="9">
        <v>0</v>
      </c>
      <c r="U49" s="133" t="s">
        <v>2790</v>
      </c>
      <c r="V49" s="143" t="s">
        <v>2639</v>
      </c>
      <c r="W49" s="9">
        <v>0</v>
      </c>
      <c r="X49" s="133" t="s">
        <v>2791</v>
      </c>
      <c r="Y49" s="143" t="s">
        <v>2640</v>
      </c>
      <c r="Z49" s="241">
        <v>0</v>
      </c>
      <c r="AA49" s="133" t="s">
        <v>2792</v>
      </c>
      <c r="AB49" s="143" t="s">
        <v>2641</v>
      </c>
      <c r="AC49" s="9">
        <v>0</v>
      </c>
      <c r="AD49" s="133" t="s">
        <v>2793</v>
      </c>
      <c r="AE49" s="213" t="s">
        <v>2642</v>
      </c>
      <c r="AF49" s="276">
        <v>1</v>
      </c>
      <c r="AG49" s="133" t="s">
        <v>2794</v>
      </c>
    </row>
    <row r="50" spans="18:33" ht="15.75" x14ac:dyDescent="0.25">
      <c r="R50" s="206" t="s">
        <v>2643</v>
      </c>
      <c r="S50" s="210"/>
      <c r="T50" s="203"/>
      <c r="U50" s="211"/>
      <c r="V50" s="210"/>
      <c r="W50" s="203"/>
      <c r="X50" s="211"/>
      <c r="Y50" s="210"/>
      <c r="Z50" s="274"/>
      <c r="AA50" s="211"/>
      <c r="AB50" s="210"/>
      <c r="AC50" s="203"/>
      <c r="AD50" s="211"/>
      <c r="AE50" s="210"/>
      <c r="AF50" s="274"/>
      <c r="AG50" s="211"/>
    </row>
    <row r="51" spans="18:33" x14ac:dyDescent="0.25">
      <c r="R51" s="9" t="s">
        <v>2207</v>
      </c>
      <c r="S51" s="143" t="s">
        <v>2644</v>
      </c>
      <c r="T51" s="9">
        <v>0</v>
      </c>
      <c r="U51" s="133" t="s">
        <v>2795</v>
      </c>
      <c r="V51" s="143" t="s">
        <v>2645</v>
      </c>
      <c r="W51" s="9">
        <v>0</v>
      </c>
      <c r="X51" s="133" t="s">
        <v>2796</v>
      </c>
      <c r="Y51" s="143" t="s">
        <v>2646</v>
      </c>
      <c r="Z51" s="241">
        <v>0</v>
      </c>
      <c r="AA51" s="133" t="s">
        <v>2797</v>
      </c>
      <c r="AB51" s="143" t="s">
        <v>2647</v>
      </c>
      <c r="AC51" s="9">
        <v>0</v>
      </c>
      <c r="AD51" s="133" t="s">
        <v>2798</v>
      </c>
      <c r="AE51" s="143" t="s">
        <v>2647</v>
      </c>
      <c r="AF51" s="241">
        <v>0</v>
      </c>
      <c r="AG51" s="133" t="s">
        <v>2798</v>
      </c>
    </row>
    <row r="52" spans="18:33" x14ac:dyDescent="0.25">
      <c r="R52" s="9" t="s">
        <v>2648</v>
      </c>
      <c r="S52" s="213" t="s">
        <v>2649</v>
      </c>
      <c r="T52" s="164">
        <v>1</v>
      </c>
      <c r="U52" s="133" t="s">
        <v>2799</v>
      </c>
      <c r="V52" s="143" t="s">
        <v>2650</v>
      </c>
      <c r="W52" s="9">
        <v>0</v>
      </c>
      <c r="X52" s="133" t="s">
        <v>2800</v>
      </c>
      <c r="Y52" s="143" t="s">
        <v>2651</v>
      </c>
      <c r="Z52" s="241">
        <v>0</v>
      </c>
      <c r="AA52" s="133" t="s">
        <v>2801</v>
      </c>
      <c r="AB52" s="213" t="s">
        <v>2652</v>
      </c>
      <c r="AC52" s="164">
        <v>1</v>
      </c>
      <c r="AD52" s="133" t="s">
        <v>2802</v>
      </c>
      <c r="AE52" s="213" t="s">
        <v>2653</v>
      </c>
      <c r="AF52" s="276">
        <v>1</v>
      </c>
      <c r="AG52" s="212" t="s">
        <v>2803</v>
      </c>
    </row>
    <row r="53" spans="18:33" ht="15.75" x14ac:dyDescent="0.25">
      <c r="R53" s="206" t="s">
        <v>2654</v>
      </c>
      <c r="S53" s="210"/>
      <c r="T53" s="203"/>
      <c r="U53" s="211"/>
      <c r="V53" s="210"/>
      <c r="W53" s="203"/>
      <c r="X53" s="211"/>
      <c r="Y53" s="210"/>
      <c r="Z53" s="274"/>
      <c r="AA53" s="211"/>
      <c r="AB53" s="210"/>
      <c r="AC53" s="203"/>
      <c r="AD53" s="211"/>
      <c r="AE53" s="210"/>
      <c r="AF53" s="274"/>
      <c r="AG53" s="211"/>
    </row>
    <row r="54" spans="18:33" x14ac:dyDescent="0.25">
      <c r="R54" s="9" t="s">
        <v>2655</v>
      </c>
      <c r="S54" s="143" t="s">
        <v>2656</v>
      </c>
      <c r="T54" s="9">
        <v>0</v>
      </c>
      <c r="U54" s="212" t="s">
        <v>2804</v>
      </c>
      <c r="V54" s="213" t="s">
        <v>2657</v>
      </c>
      <c r="W54" s="164">
        <v>1</v>
      </c>
      <c r="X54" s="133" t="s">
        <v>2805</v>
      </c>
      <c r="Y54" s="213" t="s">
        <v>2658</v>
      </c>
      <c r="Z54" s="276">
        <v>1</v>
      </c>
      <c r="AA54" s="133" t="s">
        <v>2806</v>
      </c>
      <c r="AB54" s="143" t="s">
        <v>2659</v>
      </c>
      <c r="AC54" s="9">
        <v>0</v>
      </c>
      <c r="AD54" s="133" t="s">
        <v>2807</v>
      </c>
      <c r="AE54" s="143" t="s">
        <v>2659</v>
      </c>
      <c r="AF54" s="241">
        <v>0</v>
      </c>
      <c r="AG54" s="133" t="s">
        <v>2807</v>
      </c>
    </row>
    <row r="55" spans="18:33" ht="15.75" thickBot="1" x14ac:dyDescent="0.3">
      <c r="R55" s="9" t="s">
        <v>2660</v>
      </c>
      <c r="S55" s="143" t="s">
        <v>2661</v>
      </c>
      <c r="T55" s="9">
        <v>0</v>
      </c>
      <c r="U55" s="212" t="s">
        <v>2808</v>
      </c>
      <c r="V55" s="143" t="s">
        <v>2662</v>
      </c>
      <c r="W55" s="9">
        <v>0</v>
      </c>
      <c r="X55" s="133" t="s">
        <v>2809</v>
      </c>
      <c r="Y55" s="143" t="s">
        <v>2662</v>
      </c>
      <c r="Z55" s="241">
        <v>0</v>
      </c>
      <c r="AA55" s="132" t="s">
        <v>2810</v>
      </c>
      <c r="AB55" s="143" t="s">
        <v>2663</v>
      </c>
      <c r="AC55" s="9">
        <v>0</v>
      </c>
      <c r="AD55" s="133" t="s">
        <v>2811</v>
      </c>
      <c r="AE55" s="143" t="s">
        <v>2664</v>
      </c>
      <c r="AF55" s="241">
        <v>0</v>
      </c>
      <c r="AG55" s="133" t="s">
        <v>2812</v>
      </c>
    </row>
    <row r="56" spans="18:33" ht="15.75" x14ac:dyDescent="0.25">
      <c r="R56" s="350" t="s">
        <v>1778</v>
      </c>
      <c r="S56" s="450">
        <v>34</v>
      </c>
      <c r="T56" s="451"/>
      <c r="U56" s="460"/>
      <c r="V56" s="450">
        <v>34</v>
      </c>
      <c r="W56" s="451"/>
      <c r="X56" s="460"/>
      <c r="Y56" s="450">
        <v>34</v>
      </c>
      <c r="Z56" s="451"/>
      <c r="AA56" s="460"/>
      <c r="AB56" s="450">
        <v>34</v>
      </c>
      <c r="AC56" s="451"/>
      <c r="AD56" s="460"/>
      <c r="AE56" s="450">
        <v>34</v>
      </c>
      <c r="AF56" s="451"/>
      <c r="AG56" s="452"/>
    </row>
    <row r="57" spans="18:33" ht="15.75" x14ac:dyDescent="0.25">
      <c r="R57" s="351" t="s">
        <v>833</v>
      </c>
      <c r="S57" s="453">
        <v>10</v>
      </c>
      <c r="T57" s="454"/>
      <c r="U57" s="461"/>
      <c r="V57" s="453">
        <v>13</v>
      </c>
      <c r="W57" s="454"/>
      <c r="X57" s="461"/>
      <c r="Y57" s="453">
        <v>10</v>
      </c>
      <c r="Z57" s="454"/>
      <c r="AA57" s="461"/>
      <c r="AB57" s="453">
        <v>13</v>
      </c>
      <c r="AC57" s="454"/>
      <c r="AD57" s="461"/>
      <c r="AE57" s="453">
        <v>13</v>
      </c>
      <c r="AF57" s="454"/>
      <c r="AG57" s="455"/>
    </row>
    <row r="58" spans="18:33" ht="16.5" thickBot="1" x14ac:dyDescent="0.3">
      <c r="R58" s="352" t="s">
        <v>834</v>
      </c>
      <c r="S58" s="456">
        <f>1000/34</f>
        <v>29.411764705882351</v>
      </c>
      <c r="T58" s="457"/>
      <c r="U58" s="462"/>
      <c r="V58" s="456">
        <f>1300/34</f>
        <v>38.235294117647058</v>
      </c>
      <c r="W58" s="457"/>
      <c r="X58" s="462"/>
      <c r="Y58" s="456">
        <f>1000/34</f>
        <v>29.411764705882351</v>
      </c>
      <c r="Z58" s="457"/>
      <c r="AA58" s="462"/>
      <c r="AB58" s="456">
        <f>1300/34</f>
        <v>38.235294117647058</v>
      </c>
      <c r="AC58" s="457"/>
      <c r="AD58" s="462"/>
      <c r="AE58" s="456">
        <f>1300/34</f>
        <v>38.235294117647058</v>
      </c>
      <c r="AF58" s="457"/>
      <c r="AG58" s="458"/>
    </row>
    <row r="59" spans="18:33" x14ac:dyDescent="0.25">
      <c r="R59" s="9"/>
      <c r="S59" s="9"/>
      <c r="T59" s="9"/>
      <c r="U59" s="9"/>
      <c r="V59" s="9"/>
      <c r="W59" s="9"/>
      <c r="X59" s="9"/>
      <c r="Y59" s="9"/>
      <c r="Z59" s="9"/>
      <c r="AA59" s="9"/>
      <c r="AB59" s="9"/>
      <c r="AC59" s="9"/>
      <c r="AD59" s="9"/>
      <c r="AE59" s="9"/>
      <c r="AF59" s="9"/>
      <c r="AG59" s="9"/>
    </row>
    <row r="60" spans="18:33" x14ac:dyDescent="0.25">
      <c r="T60">
        <v>34</v>
      </c>
      <c r="U60">
        <v>10</v>
      </c>
    </row>
    <row r="61" spans="18:33" x14ac:dyDescent="0.25">
      <c r="T61">
        <v>34</v>
      </c>
      <c r="U61">
        <v>13</v>
      </c>
    </row>
    <row r="62" spans="18:33" x14ac:dyDescent="0.25">
      <c r="T62">
        <v>34</v>
      </c>
      <c r="U62">
        <v>10</v>
      </c>
    </row>
    <row r="63" spans="18:33" x14ac:dyDescent="0.25">
      <c r="T63">
        <v>34</v>
      </c>
      <c r="U63">
        <v>13</v>
      </c>
    </row>
    <row r="64" spans="18:33" x14ac:dyDescent="0.25">
      <c r="T64">
        <v>34</v>
      </c>
      <c r="U64">
        <v>13</v>
      </c>
    </row>
  </sheetData>
  <mergeCells count="33">
    <mergeCell ref="L4:O4"/>
    <mergeCell ref="N24:P24"/>
    <mergeCell ref="N25:P25"/>
    <mergeCell ref="N26:P26"/>
    <mergeCell ref="K24:M24"/>
    <mergeCell ref="K25:M25"/>
    <mergeCell ref="K26:M26"/>
    <mergeCell ref="H25:J25"/>
    <mergeCell ref="R1:AG2"/>
    <mergeCell ref="S56:U56"/>
    <mergeCell ref="S57:U57"/>
    <mergeCell ref="AB56:AD56"/>
    <mergeCell ref="AB57:AD57"/>
    <mergeCell ref="H24:J24"/>
    <mergeCell ref="A1:P2"/>
    <mergeCell ref="H26:J26"/>
    <mergeCell ref="E24:G24"/>
    <mergeCell ref="E25:G25"/>
    <mergeCell ref="E26:G26"/>
    <mergeCell ref="B24:D24"/>
    <mergeCell ref="B25:D25"/>
    <mergeCell ref="B26:D26"/>
    <mergeCell ref="AB58:AD58"/>
    <mergeCell ref="AE56:AG56"/>
    <mergeCell ref="AE57:AG57"/>
    <mergeCell ref="S58:U58"/>
    <mergeCell ref="V56:X56"/>
    <mergeCell ref="V57:X57"/>
    <mergeCell ref="V58:X58"/>
    <mergeCell ref="Y56:AA56"/>
    <mergeCell ref="Y57:AA57"/>
    <mergeCell ref="Y58:AA58"/>
    <mergeCell ref="AE58:AG58"/>
  </mergeCells>
  <hyperlinks>
    <hyperlink ref="D6" r:id="rId1" xr:uid="{4271F5B0-93A5-6A46-92EE-E8927CBEA43A}"/>
    <hyperlink ref="D7" r:id="rId2" xr:uid="{2F00CD6A-B835-724D-82EA-E53B7D5289AB}"/>
    <hyperlink ref="D8" r:id="rId3" xr:uid="{62BFDCE4-E273-694F-934F-493FADDEA8A5}"/>
    <hyperlink ref="D9" r:id="rId4" xr:uid="{53ADAFF1-94E4-C346-9740-382D3E9F5647}"/>
    <hyperlink ref="D10" r:id="rId5" xr:uid="{65FA56C4-3461-7143-8115-5BCC4BB580FF}"/>
    <hyperlink ref="D11" r:id="rId6" xr:uid="{61AF254B-C08E-AB48-9349-46051F9C5333}"/>
    <hyperlink ref="D12" r:id="rId7" xr:uid="{2EEF81F9-4851-D044-8E3F-D01A27FA84C2}"/>
    <hyperlink ref="D13" r:id="rId8" xr:uid="{BC1200FF-BF69-5440-94DB-57FA3EF21406}"/>
    <hyperlink ref="D14" r:id="rId9" xr:uid="{30A118B9-E8A8-8C43-80DD-0AE8CDD87E83}"/>
    <hyperlink ref="D15" r:id="rId10" xr:uid="{2C058FD2-967D-4441-9B1E-72D238C835A0}"/>
    <hyperlink ref="D16" r:id="rId11" xr:uid="{10C81E2C-F6B1-0548-A602-ED4D0D57FFA9}"/>
    <hyperlink ref="D17" r:id="rId12" xr:uid="{4B8A1B09-C014-F546-9487-8FCFB4D92CF7}"/>
    <hyperlink ref="D18" r:id="rId13" xr:uid="{329F86F0-7EB9-8846-811F-F56923D4AFA7}"/>
    <hyperlink ref="D19" r:id="rId14" xr:uid="{EF72719F-562E-F54B-BD09-0C615C8E8AC3}"/>
    <hyperlink ref="D20" r:id="rId15" xr:uid="{570D83BE-1C01-074D-8DBB-5B16A6CBFCDE}"/>
    <hyperlink ref="D21" r:id="rId16" xr:uid="{C828A1E8-85D3-384C-86A0-3CC1BF4F3ABA}"/>
    <hyperlink ref="D22" r:id="rId17" xr:uid="{F6E78ACE-FF8E-0A41-95E0-B9BC8BC5AC37}"/>
    <hyperlink ref="D23" r:id="rId18" xr:uid="{D22E021B-1022-A644-A29A-158578449310}"/>
    <hyperlink ref="G6" r:id="rId19" xr:uid="{D1D002FF-89A9-9743-AE43-E7D70D18FA07}"/>
    <hyperlink ref="G7" r:id="rId20" xr:uid="{82D47166-F647-DA49-AD25-CD177AAA979E}"/>
    <hyperlink ref="G8" r:id="rId21" xr:uid="{E3489FAC-B553-7C41-BDAE-05EBAD692C62}"/>
    <hyperlink ref="G9" r:id="rId22" xr:uid="{FA01E4B6-A339-C146-8018-90FB7CC3B230}"/>
    <hyperlink ref="G10" r:id="rId23" xr:uid="{02B34612-1EFF-C849-A1EA-40CA9A792A94}"/>
    <hyperlink ref="G11" r:id="rId24" xr:uid="{B0C60341-C177-B745-92EA-D85D34B595EE}"/>
    <hyperlink ref="G12" r:id="rId25" xr:uid="{91DBEEEE-84E2-604A-93D1-FEEECBEBD5A5}"/>
    <hyperlink ref="G13" r:id="rId26" xr:uid="{CB881C14-5A10-0645-B549-585D5AC26107}"/>
    <hyperlink ref="G14" r:id="rId27" xr:uid="{02720BF6-DE6C-3B44-A9A4-41865F05F696}"/>
    <hyperlink ref="G15" r:id="rId28" xr:uid="{2CCC610F-1950-CF44-96EA-31E371CC756A}"/>
    <hyperlink ref="G16" r:id="rId29" xr:uid="{56239F93-B054-5D4F-A07F-3611F2757ABD}"/>
    <hyperlink ref="G17" r:id="rId30" xr:uid="{074F47E1-8130-0B46-B206-13CBC005DA67}"/>
    <hyperlink ref="G18" r:id="rId31" xr:uid="{26DDEA36-8A5E-534B-B0EA-ACD1C7F0728D}"/>
    <hyperlink ref="G19" r:id="rId32" xr:uid="{F8D9AFAE-81CD-0B4E-ABD7-5BF0729FD20A}"/>
    <hyperlink ref="G20" r:id="rId33" xr:uid="{D7FFCF6A-9BE1-AC4D-98E0-CD8A9B549F0F}"/>
    <hyperlink ref="G21" r:id="rId34" xr:uid="{860797CF-B9BA-414B-9F7F-163BEDFD25F5}"/>
    <hyperlink ref="G22" r:id="rId35" xr:uid="{92BC32F5-0D61-694A-B5E4-8C01ADB755E8}"/>
    <hyperlink ref="G23" r:id="rId36" xr:uid="{F77F44F6-66C3-1249-BF6A-66B76FE9A275}"/>
    <hyperlink ref="J6" r:id="rId37" xr:uid="{F15B05E1-01D0-5648-AA36-9165AA4936CB}"/>
    <hyperlink ref="J7" r:id="rId38" xr:uid="{1B3C7E81-DAC7-574B-A1A6-CFB08FC3988E}"/>
    <hyperlink ref="J8" r:id="rId39" xr:uid="{F156401B-22B1-7341-8C35-3D9D65D13F48}"/>
    <hyperlink ref="J9" r:id="rId40" xr:uid="{19DDEEE1-E448-ED41-8993-0DB914320E96}"/>
    <hyperlink ref="J10" r:id="rId41" xr:uid="{89765C45-7877-B547-BAE5-28678FDB8D7C}"/>
    <hyperlink ref="J11" r:id="rId42" xr:uid="{48D1C76A-00AF-A242-927F-0966679ADCD3}"/>
    <hyperlink ref="J13" r:id="rId43" xr:uid="{ED417B25-0645-C34C-9DF4-20DBD889A4B6}"/>
    <hyperlink ref="J12" r:id="rId44" xr:uid="{C84FF25F-A4B3-124B-BB05-250A003C1072}"/>
    <hyperlink ref="J14" r:id="rId45" xr:uid="{CCB2330E-CA11-864B-9DD4-E947742BF8E6}"/>
    <hyperlink ref="J15" r:id="rId46" xr:uid="{3279D050-AA8C-5643-A125-66BB0F5F96FE}"/>
    <hyperlink ref="J16" r:id="rId47" xr:uid="{F08DC6E2-A7DF-094F-811A-78EC7758A4B5}"/>
    <hyperlink ref="J17" r:id="rId48" xr:uid="{F140F25B-6853-6D46-A624-E431344BE7A1}"/>
    <hyperlink ref="J18" r:id="rId49" xr:uid="{C44EC3F2-E033-5345-BE17-AB46621C2781}"/>
    <hyperlink ref="J19" r:id="rId50" xr:uid="{19238C0C-9F5E-B94B-BCE6-545189B342B0}"/>
    <hyperlink ref="J20" r:id="rId51" xr:uid="{E9CD3F08-DD3D-5A40-8D5A-FE117AED7E3E}"/>
    <hyperlink ref="J21" r:id="rId52" xr:uid="{1C734330-C598-6245-B836-E13055F609F7}"/>
    <hyperlink ref="J22" r:id="rId53" xr:uid="{67BA0CC8-4841-BC49-BA25-68FFDC0D311E}"/>
    <hyperlink ref="J23" r:id="rId54" xr:uid="{905751F7-6D80-BB45-B904-BA2F581DF803}"/>
    <hyperlink ref="M6" r:id="rId55" xr:uid="{3D6AE4D4-9767-4245-B6EC-1F72A693DEAC}"/>
    <hyperlink ref="M7" r:id="rId56" xr:uid="{58C0D75C-9BBD-FB4A-9D7D-DA06B0113DE4}"/>
    <hyperlink ref="M8" r:id="rId57" xr:uid="{0B7ADF4F-A3DC-4F43-856F-008C48EF07E7}"/>
    <hyperlink ref="M10" r:id="rId58" xr:uid="{408105DA-21D4-474E-A413-CEFBF91486DB}"/>
    <hyperlink ref="M9" r:id="rId59" xr:uid="{57C138BE-C5BC-7842-B4FB-DA019FD512EF}"/>
    <hyperlink ref="M11" r:id="rId60" xr:uid="{1BF1C9B8-49E3-024E-91C7-B3475577016F}"/>
    <hyperlink ref="M12" r:id="rId61" xr:uid="{69D04AF7-2AA9-F542-B9C4-C4029A9D20F5}"/>
    <hyperlink ref="M13" r:id="rId62" xr:uid="{0E86DBE4-04D0-B346-BC11-1E1E67C295E7}"/>
    <hyperlink ref="M14" r:id="rId63" xr:uid="{E39E0C0F-5A91-1A4F-9DD8-73E35B85BEAC}"/>
    <hyperlink ref="M15" r:id="rId64" xr:uid="{9F66CF4A-00E2-FB41-B45B-7BDB9A91B658}"/>
    <hyperlink ref="M16" r:id="rId65" xr:uid="{6E0E7E32-B3EF-9843-BB21-59A8FE912F1B}"/>
    <hyperlink ref="M17" r:id="rId66" xr:uid="{F034A520-7B02-8345-87F6-9EE1F75EC2E5}"/>
    <hyperlink ref="M18" r:id="rId67" xr:uid="{C84A6F66-5370-C744-A50A-53267935E8EB}"/>
    <hyperlink ref="M19" r:id="rId68" xr:uid="{A4CBE877-7791-FA4B-B357-DA4701912B06}"/>
    <hyperlink ref="M20" r:id="rId69" xr:uid="{DBAE8A09-5C50-1D46-9AEF-A7A3747DC1EA}"/>
    <hyperlink ref="M21" r:id="rId70" xr:uid="{7A222837-FAB2-0D40-9EF0-E9822447FC0F}"/>
    <hyperlink ref="M22" r:id="rId71" xr:uid="{F06442A3-DAB0-5944-9055-9574C837EED7}"/>
    <hyperlink ref="M23" r:id="rId72" xr:uid="{DFBC54AE-7697-C549-8B0F-FCF0E4CB5605}"/>
    <hyperlink ref="P6" r:id="rId73" xr:uid="{DAAF42B8-E083-A548-8D98-32DC1839B050}"/>
    <hyperlink ref="P7" r:id="rId74" xr:uid="{5ECB4ED2-F5A4-274B-97B5-91EC84D30404}"/>
    <hyperlink ref="P8" r:id="rId75" xr:uid="{C6A91939-5B39-5B4A-A7CA-127F9D5B33ED}"/>
    <hyperlink ref="P9" r:id="rId76" xr:uid="{6752390A-E6CA-9341-AA75-3E5E11A3CEA5}"/>
    <hyperlink ref="P10" r:id="rId77" xr:uid="{7E046CAD-771D-E345-87C3-AF7ED6EDDC69}"/>
    <hyperlink ref="P11" r:id="rId78" xr:uid="{6C219488-8EFA-2049-B97F-C6527E3B33B3}"/>
    <hyperlink ref="P12" r:id="rId79" xr:uid="{EEEDDC09-54A3-6949-A809-157A523EAEC6}"/>
    <hyperlink ref="P13" r:id="rId80" xr:uid="{50EBC089-5731-F04D-9227-6B81DAF5A1DD}"/>
    <hyperlink ref="P14" r:id="rId81" xr:uid="{7120C435-A3BE-DB46-9497-79AFAC5DCBF4}"/>
    <hyperlink ref="P15" r:id="rId82" xr:uid="{A5730857-C3D3-C44B-8E13-1331017DE984}"/>
    <hyperlink ref="P16" r:id="rId83" xr:uid="{16AF7CDD-746A-BA44-BD91-346C413F016E}"/>
    <hyperlink ref="P17" r:id="rId84" xr:uid="{DB6E3EF8-0BEB-D743-8EB2-88DB118AE4F9}"/>
    <hyperlink ref="P18" r:id="rId85" xr:uid="{9059B904-7ACA-A34B-BCA6-23B2EA7537E9}"/>
    <hyperlink ref="P19" r:id="rId86" xr:uid="{2907CD98-23FB-F14E-969D-E486CF0A9497}"/>
    <hyperlink ref="P20" r:id="rId87" xr:uid="{6CBE9AC8-1BCF-5946-8F74-AE073BA8CD59}"/>
    <hyperlink ref="P21" r:id="rId88" xr:uid="{069BD906-57DA-7F4A-B136-1EA4FD77EE62}"/>
    <hyperlink ref="P22" r:id="rId89" xr:uid="{F0241933-5DEF-D14D-971D-53D84E578D43}"/>
    <hyperlink ref="P23" r:id="rId90" xr:uid="{8DC10731-1747-1845-A574-CFE7EC140709}"/>
    <hyperlink ref="U7" r:id="rId91" xr:uid="{7AEEFC51-2D26-6F42-B839-F51531CA5A13}"/>
    <hyperlink ref="U8" r:id="rId92" xr:uid="{0A0BB230-C452-724C-9A9E-09F719311D98}"/>
    <hyperlink ref="U10" r:id="rId93" xr:uid="{CA3F0B71-3F89-6545-97CC-874BAADD8AFB}"/>
    <hyperlink ref="U13" r:id="rId94" xr:uid="{BEA13113-E1C4-AF44-A9FA-41F1EF2B5C20}"/>
    <hyperlink ref="U14" r:id="rId95" xr:uid="{8FAC83A8-C935-B740-83A6-AC353D4B5ACE}"/>
    <hyperlink ref="U16" r:id="rId96" xr:uid="{0D8AA056-9A21-4F48-AD89-918F6CD96B07}"/>
    <hyperlink ref="U18" r:id="rId97" xr:uid="{6D511DA1-71AA-6846-9701-4264455FB1C1}"/>
    <hyperlink ref="U19" r:id="rId98" xr:uid="{7DDE3A8C-0B58-5546-8400-3B7FF92C4ED3}"/>
    <hyperlink ref="U21" r:id="rId99" xr:uid="{E4F20708-2B5C-4E4A-A8A0-FA111BC541FC}"/>
    <hyperlink ref="U24" r:id="rId100" location=":~:text=Sandro%20Parodi%20Sifuentes%20es%20el%20nuevo%20viceministro%20de%20Gesti%C3%B3n%20Institucional,-26%20de%20febrero" xr:uid="{46A16B4C-4B55-8149-905C-7116F2D4E8BA}"/>
    <hyperlink ref="U25" r:id="rId101" xr:uid="{81EEEAED-CABE-344F-90A0-0A9920CD40C3}"/>
    <hyperlink ref="U28" r:id="rId102" xr:uid="{28D3968A-5E07-DC41-BF43-A104E6A78607}"/>
    <hyperlink ref="U31" r:id="rId103" xr:uid="{3F8F4E66-46E5-6B4B-82EB-2D764C2757F1}"/>
    <hyperlink ref="U32" r:id="rId104" xr:uid="{FD0ED609-CF80-2245-ADBE-6B59423AA282}"/>
    <hyperlink ref="U34" r:id="rId105" xr:uid="{92071EC0-AA15-6B47-BDD9-E4FAF105C342}"/>
    <hyperlink ref="U35" r:id="rId106" xr:uid="{093EE6DC-7030-DB49-939F-40C759D70E1A}"/>
    <hyperlink ref="U37" r:id="rId107" xr:uid="{77B23057-AC7A-5346-8490-586D276137A5}"/>
    <hyperlink ref="U38" r:id="rId108" xr:uid="{337F74B1-61AA-794E-AB8E-4FFA81B12145}"/>
    <hyperlink ref="U40" r:id="rId109" xr:uid="{D40620C2-56F2-5D46-ADEA-0BCA99CBEF54}"/>
    <hyperlink ref="U41" r:id="rId110" xr:uid="{2CE4AFE0-2780-A545-A261-7CDFACED1772}"/>
    <hyperlink ref="U43" r:id="rId111" xr:uid="{B3539C3C-DC88-CC42-BBCA-5709D97BA01D}"/>
    <hyperlink ref="U45" r:id="rId112" xr:uid="{EA8D52DE-9BC6-5640-93D0-F8823EFEBD75}"/>
    <hyperlink ref="U46" r:id="rId113" xr:uid="{33AF26F4-9FCB-C74D-A1EF-B8B4DC3AEB09}"/>
    <hyperlink ref="U48" r:id="rId114" xr:uid="{1C4C98B6-8663-D94C-913D-696A678B4807}"/>
    <hyperlink ref="U49" r:id="rId115" xr:uid="{B109F61E-49B9-F34C-A057-EA25EA76B997}"/>
    <hyperlink ref="U51" r:id="rId116" xr:uid="{F9612967-06CF-B14C-8401-8BDCB3CDBA15}"/>
    <hyperlink ref="U52" r:id="rId117" xr:uid="{B821FEDC-BDB5-0347-98D7-D543BDD33144}"/>
    <hyperlink ref="U29" r:id="rId118" xr:uid="{5BF6B083-7C69-EE48-AF6F-F758D4CC1B41}"/>
    <hyperlink ref="X5" r:id="rId119" xr:uid="{8BC80D61-65B1-6C49-AABB-8E8A233F10FD}"/>
    <hyperlink ref="X8" r:id="rId120" xr:uid="{53594375-6B84-1743-BAFF-B20D581E299B}"/>
    <hyperlink ref="X10" r:id="rId121" location=":~:text=A%20trav%C3%A9s%20de%20la%20Resoluci%C3%B3n,25%20de%20noviembre%20de%202020." xr:uid="{500E7C7C-62A0-AA43-BE32-18CB37D7D44A}"/>
    <hyperlink ref="X11" r:id="rId122" xr:uid="{717ABF42-4184-3D48-A1CE-87AE0B123603}"/>
    <hyperlink ref="X16" r:id="rId123" xr:uid="{897D66D3-ACB7-9244-A715-ABA7AD927EBD}"/>
    <hyperlink ref="X19" r:id="rId124" xr:uid="{1EA1B6DE-9215-5F41-9999-12A64914861A}"/>
    <hyperlink ref="X22" r:id="rId125" xr:uid="{19DA5BD0-1C23-1E42-B137-379CF053C1E7}"/>
    <hyperlink ref="X24" r:id="rId126" xr:uid="{760246A5-4928-3C47-B43A-162DB69C46F0}"/>
    <hyperlink ref="X28" r:id="rId127" xr:uid="{83D2281F-4110-CF45-9658-338F02A6B444}"/>
    <hyperlink ref="X29" r:id="rId128" xr:uid="{386EEFE7-FEFC-C742-A6AE-9590130F729B}"/>
    <hyperlink ref="X31" r:id="rId129" xr:uid="{13B41820-B2E1-464E-9C05-F1B0D40E92DA}"/>
    <hyperlink ref="X32" r:id="rId130" xr:uid="{695A9FF7-3156-AD4E-98D4-62C18350168C}"/>
    <hyperlink ref="X34" r:id="rId131" xr:uid="{529A8E76-1FC8-664A-B2FE-D160405ECA50}"/>
    <hyperlink ref="X35" r:id="rId132" xr:uid="{2AB2E735-C709-E149-A5D5-CD68F92F26D7}"/>
    <hyperlink ref="X37" r:id="rId133" location=":~:text=Maria%20Pia%20Molero%20Mesia%20asume%20desde%20el%20hoy%20el%20cargo,de%20la%20violencia%20de%20g%C3%A9nero." xr:uid="{E70122F4-7D13-0C4A-B067-71D001DB67D9}"/>
    <hyperlink ref="X38" r:id="rId134" xr:uid="{BD2C596B-21FB-9441-9CBB-23D027EBC169}"/>
    <hyperlink ref="X40" r:id="rId135" xr:uid="{ADC8ABA3-FA58-0041-ADAE-FFC818FE9A3D}"/>
    <hyperlink ref="X41" r:id="rId136" xr:uid="{0BA78530-4E00-6A4F-9BDD-41FD13B1DB7E}"/>
    <hyperlink ref="X43" r:id="rId137" xr:uid="{27B26C94-8E7C-484B-B9B2-97BA2DB04F8B}"/>
    <hyperlink ref="X45" r:id="rId138" xr:uid="{30B41D7B-37B3-D04A-B4F3-86A3C553094A}"/>
    <hyperlink ref="X46" r:id="rId139" xr:uid="{5CBD1021-B04E-9846-82E7-223D2A23544B}"/>
    <hyperlink ref="X48" r:id="rId140" xr:uid="{F359B3CD-C1EC-3448-B767-DAB787F2912D}"/>
    <hyperlink ref="X49" r:id="rId141" xr:uid="{0C2605CD-0C08-794C-A50E-30BBEB15DFC2}"/>
    <hyperlink ref="X51" r:id="rId142" xr:uid="{D2CD4910-1FE0-9F4C-B853-907EF53A215A}"/>
    <hyperlink ref="X52" r:id="rId143" location=":~:text=N%C2%BA%20002%2D2021%2DMTC&amp;text=SE%20RESUELVE%3A,gracias%20por%20los%20servicios%20prestados." xr:uid="{FDDCFDBD-BABB-7342-8849-B587967BA463}"/>
    <hyperlink ref="X54" r:id="rId144" location=":~:text=Cabe%20indicar%20que%20el%2023,gracias%20por%20los%20servicios%20prestados." xr:uid="{ECFC2E72-E357-7443-933A-49F94F06DFDE}"/>
    <hyperlink ref="X55" r:id="rId145" xr:uid="{4CB42F12-44C1-A741-ADA5-BDE4B371EC7E}"/>
    <hyperlink ref="AA5" r:id="rId146" xr:uid="{51BDD1C3-EDFC-FE42-A4D4-B214BD6042C1}"/>
    <hyperlink ref="AA8" r:id="rId147" xr:uid="{08CB7FBC-442F-774D-8D29-8D43E7FC75F6}"/>
    <hyperlink ref="AA16" r:id="rId148" xr:uid="{D3A32998-97D6-5A41-9C90-E422C5E627B6}"/>
    <hyperlink ref="AA18" r:id="rId149" xr:uid="{DD8AB6CF-2A46-0A4D-B55F-500F05D91FC6}"/>
    <hyperlink ref="AA22" r:id="rId150" xr:uid="{58FEF41A-0127-C440-9BAE-EE20045C8A88}"/>
    <hyperlink ref="AA24" r:id="rId151" xr:uid="{A9130BDE-3B15-994C-92DC-18E80194C84F}"/>
    <hyperlink ref="AA27" r:id="rId152" xr:uid="{84753563-069E-EB45-A810-F601EE580575}"/>
    <hyperlink ref="AA28" r:id="rId153" xr:uid="{7C23666F-184C-894D-B52F-CA61F112D11C}"/>
    <hyperlink ref="AA31" r:id="rId154" xr:uid="{9203E3EF-7BA2-8C47-B7C6-9E6D75561006}"/>
    <hyperlink ref="AA32" r:id="rId155" xr:uid="{7C039A50-64A9-3049-B535-C13353699E7F}"/>
    <hyperlink ref="AA34" r:id="rId156" xr:uid="{FEEF0A79-1E48-3C47-9124-846963602053}"/>
    <hyperlink ref="AA35" r:id="rId157" xr:uid="{F8F022ED-CA57-9548-BC07-A4AC098E2256}"/>
    <hyperlink ref="AA37" r:id="rId158" xr:uid="{084422FA-039E-2647-AF4A-FC81C13A8A7D}"/>
    <hyperlink ref="AA38" r:id="rId159" xr:uid="{3BC30C19-8E07-9B49-9C30-9EEEBF58D086}"/>
    <hyperlink ref="AA41" r:id="rId160" xr:uid="{A08D500B-5866-F041-BBA5-8E98C120B9C2}"/>
    <hyperlink ref="AA43" r:id="rId161" xr:uid="{7073212B-3053-8B4A-9DDE-FF3318468D24}"/>
    <hyperlink ref="AA45" r:id="rId162" xr:uid="{2889AE56-785C-C94D-BE7F-B84AB1BC1166}"/>
    <hyperlink ref="AA46" r:id="rId163" xr:uid="{7B7A9E9F-7172-CB49-99AC-BBBC7572960D}"/>
    <hyperlink ref="AA48" r:id="rId164" xr:uid="{81DE4185-F87D-CB45-9195-F4D1A8CEFAB4}"/>
    <hyperlink ref="AA49" r:id="rId165" xr:uid="{B4D20DE0-DD61-9F43-A7D0-42F2E08724DE}"/>
    <hyperlink ref="AA51" r:id="rId166" xr:uid="{4AB0AC01-EE41-F840-9430-858F2E51C22D}"/>
    <hyperlink ref="AA52" r:id="rId167" xr:uid="{941B8A16-A8CA-6B48-B8F5-13828E2E67BE}"/>
    <hyperlink ref="AA54" r:id="rId168" xr:uid="{C3392CA1-A087-BB45-AB5C-DFDE8D93AED2}"/>
    <hyperlink ref="AA55" r:id="rId169" xr:uid="{CA4B88CD-CB3A-2F43-B7D3-C92B0911F750}"/>
    <hyperlink ref="AD5" r:id="rId170" xr:uid="{057B997A-7263-6443-B9CC-673B72B039E8}"/>
    <hyperlink ref="AD7" r:id="rId171" xr:uid="{97F05197-65BD-F040-9B4E-E73B0BF37F0A}"/>
    <hyperlink ref="AD13" r:id="rId172" xr:uid="{15FE7294-B2C6-8546-8113-41AAA0839633}"/>
    <hyperlink ref="AD14" r:id="rId173" xr:uid="{FC97F9F3-F79D-DA44-8D51-2481EBC5257B}"/>
    <hyperlink ref="AD16" r:id="rId174" xr:uid="{C4A45D4C-7361-264E-B0BE-809BB43168E1}"/>
    <hyperlink ref="AD18" r:id="rId175" xr:uid="{00F11228-9F4B-1346-AE74-14DFE95654B6}"/>
    <hyperlink ref="AD22" r:id="rId176" location=":~:text=La%20renuncia%20de%20Bencich%20Aguilar,11%20de%20febrero%20del%202023." xr:uid="{693B64EC-654E-5D47-97EE-4EB4ED3F4420}"/>
    <hyperlink ref="AD24" r:id="rId177" xr:uid="{2C92CEEA-8356-5149-994C-B4E5FDD299F5}"/>
    <hyperlink ref="AD28" r:id="rId178" xr:uid="{138915C9-0627-D349-B6DA-3F7C4DB6031A}"/>
    <hyperlink ref="AD29" r:id="rId179" xr:uid="{EB73D11D-E82E-6247-ACF0-F5C5EEF691F6}"/>
    <hyperlink ref="AD31" r:id="rId180" xr:uid="{C441C68E-2661-724E-9A23-28010EA5AA6D}"/>
    <hyperlink ref="AD32" r:id="rId181" xr:uid="{41BB8CF4-1A40-204C-B7EC-6DC3F6793F1C}"/>
    <hyperlink ref="AD35" r:id="rId182" xr:uid="{6E0DCF3B-EE5A-F941-BA93-A9B3A6953136}"/>
    <hyperlink ref="AD34" r:id="rId183" xr:uid="{11C8B66F-4A4B-3948-950A-C9222469DDAD}"/>
    <hyperlink ref="AD37" r:id="rId184" xr:uid="{50096414-65D9-BF4B-902F-A52CA800F1CE}"/>
    <hyperlink ref="AD38" r:id="rId185" xr:uid="{09FA4210-21BE-BB4A-AA34-24451E9DF3AF}"/>
    <hyperlink ref="AD40" r:id="rId186" xr:uid="{3F8A040C-1BB5-EB4E-8052-89145DB23150}"/>
    <hyperlink ref="AD41" r:id="rId187" xr:uid="{49066E4E-AC09-2B43-A8E3-47FE022F111D}"/>
    <hyperlink ref="AD43" r:id="rId188" xr:uid="{22E7242A-4145-F54F-8C10-215D693E8859}"/>
    <hyperlink ref="AD45" r:id="rId189" xr:uid="{6436E936-E777-4244-9727-2064CFE75CB5}"/>
    <hyperlink ref="AD46" r:id="rId190" xr:uid="{ECDF8DE4-8D8D-4C44-BE87-ABCA24251A54}"/>
    <hyperlink ref="AD48" r:id="rId191" xr:uid="{EAFC7D45-2F30-614C-8CB0-6A3563B2F96E}"/>
    <hyperlink ref="AD49" r:id="rId192" xr:uid="{0C5F53F0-C033-6F46-B192-EC3A0E0EB02A}"/>
    <hyperlink ref="AD51" r:id="rId193" xr:uid="{0EA5AE4C-FA05-6448-A9EF-1159EB9EC3AA}"/>
    <hyperlink ref="AD52" r:id="rId194" xr:uid="{36E28D1C-9374-EA49-8180-1AAC588911E1}"/>
    <hyperlink ref="AD54" r:id="rId195" xr:uid="{B7B16640-A029-6B4D-A57E-331836DFF0F3}"/>
    <hyperlink ref="AD55" r:id="rId196" xr:uid="{1B5BF806-9B9C-084D-B10F-80A94F3CEB3E}"/>
    <hyperlink ref="AG5" r:id="rId197" xr:uid="{6253D801-145A-8F4F-A510-536C83569FE7}"/>
    <hyperlink ref="AG7" r:id="rId198" xr:uid="{2ED9EC6C-A1A6-2A45-9C88-FB8C4AC5ADCA}"/>
    <hyperlink ref="AG8" r:id="rId199" xr:uid="{83C140B1-9791-4640-BC7A-E24E32BE1342}"/>
    <hyperlink ref="AG10" r:id="rId200" xr:uid="{CDDF1305-1B44-E347-9B28-9F8C39F25673}"/>
    <hyperlink ref="AG11" r:id="rId201" xr:uid="{423BE25F-D99B-7A44-A825-1BFBC687DD2E}"/>
    <hyperlink ref="AG13" r:id="rId202" xr:uid="{52CB8093-C9CB-7D4C-AC07-530226FD5492}"/>
    <hyperlink ref="AG14" r:id="rId203" xr:uid="{147B4FAB-7505-A649-B37C-D1B7D69A2C1E}"/>
    <hyperlink ref="AG16" r:id="rId204" xr:uid="{F8D907DA-6107-724C-824C-5E2292590D03}"/>
    <hyperlink ref="AG18" r:id="rId205" location=":~:text=Para%20dar%20paso%20a%20su,al%20frente%20del%20referido%20Viceministerio." xr:uid="{93013798-1D8D-F341-9486-51038A72E87C}"/>
    <hyperlink ref="AG19" r:id="rId206" xr:uid="{65ED2002-97E1-4F43-938E-20339AB9C096}"/>
    <hyperlink ref="AG21" r:id="rId207" xr:uid="{184B8231-6719-B042-A1F9-0F42C56381EF}"/>
    <hyperlink ref="AG22" r:id="rId208" xr:uid="{222520BA-57AE-B146-8BCC-497774265C46}"/>
    <hyperlink ref="AG24" r:id="rId209" xr:uid="{C959CEAE-D30F-754A-886F-3116BA48F88A}"/>
    <hyperlink ref="AG25" r:id="rId210" xr:uid="{33F2400C-C248-E044-9F49-39DFF4A8D210}"/>
    <hyperlink ref="AG27" r:id="rId211" xr:uid="{4133FEAF-F169-294D-85BF-D32BA4B041B7}"/>
    <hyperlink ref="AG28" r:id="rId212" xr:uid="{74B91D11-32FE-6F4C-84A6-09442F9AB680}"/>
    <hyperlink ref="AG29" r:id="rId213" xr:uid="{15ACE395-A037-0B4A-A6E1-20894C54BFA4}"/>
    <hyperlink ref="AG31" r:id="rId214" xr:uid="{B8CA2939-D780-654E-8EF3-F880F885FE31}"/>
    <hyperlink ref="AG32" r:id="rId215" xr:uid="{1D43D203-006F-C845-9002-FE87FA5B9265}"/>
    <hyperlink ref="AG34" r:id="rId216" xr:uid="{CADD4490-6333-E24A-99B8-5536CCCB527F}"/>
    <hyperlink ref="AG35" r:id="rId217" xr:uid="{820D0C0B-EAEE-9343-BCAC-3DA2B9AE22F0}"/>
    <hyperlink ref="AG37" r:id="rId218" xr:uid="{AE7BAB24-24AF-D34A-8A68-3C0D106272F9}"/>
    <hyperlink ref="AG38" r:id="rId219" xr:uid="{A685950E-5A01-654D-AAB9-B28C24A881AB}"/>
    <hyperlink ref="AG40" r:id="rId220" xr:uid="{3F4FBAD8-F6A0-564F-B821-455C1114AE3E}"/>
    <hyperlink ref="AG41" r:id="rId221" xr:uid="{24CA19BE-367F-8940-B470-8D69C3FDC709}"/>
    <hyperlink ref="AG43" r:id="rId222" xr:uid="{96D6D8C5-0F21-8B46-A8FA-86B43266F77E}"/>
    <hyperlink ref="AG45" r:id="rId223" xr:uid="{D8F0FF66-18C9-BE46-94D1-95459DEB3D30}"/>
    <hyperlink ref="AG46" r:id="rId224" xr:uid="{996FA084-9AF2-3843-98E8-EFDAA33D7141}"/>
    <hyperlink ref="AG48" r:id="rId225" xr:uid="{5C602050-274E-5543-9AE6-CACD08CDE502}"/>
    <hyperlink ref="AG49" r:id="rId226" location=":~:text=Lima%2C%2010%2F05%2F2024,desde%20enero%20del%20presente%20a%C3%B1o." xr:uid="{805993D9-D7BB-B545-8B21-8830DCD22B04}"/>
    <hyperlink ref="AG51" r:id="rId227" xr:uid="{DDA3EAEB-97D7-7047-8443-CB15C985DBD3}"/>
    <hyperlink ref="AG54" r:id="rId228" xr:uid="{BD337AC7-CEDF-9541-8333-ABCA58EB30AB}"/>
    <hyperlink ref="AG55" r:id="rId229" xr:uid="{A0F52A1B-F7BB-DC4D-9F54-DD5CE8C17BD9}"/>
  </hyperlinks>
  <pageMargins left="0.7" right="0.7" top="0.75" bottom="0.75" header="0.3" footer="0.3"/>
  <ignoredErrors>
    <ignoredError sqref="V58 Y58"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99F26-C4E9-455D-B366-4CC3CC1F4D2A}">
  <dimension ref="B2:J48"/>
  <sheetViews>
    <sheetView workbookViewId="0"/>
  </sheetViews>
  <sheetFormatPr baseColWidth="10" defaultRowHeight="15" x14ac:dyDescent="0.25"/>
  <cols>
    <col min="2" max="3" width="11.42578125" style="1"/>
    <col min="10" max="10" width="11.42578125" style="353"/>
  </cols>
  <sheetData>
    <row r="2" spans="2:10" x14ac:dyDescent="0.25">
      <c r="D2" t="s">
        <v>3254</v>
      </c>
      <c r="F2" t="s">
        <v>3253</v>
      </c>
      <c r="H2" t="s">
        <v>3265</v>
      </c>
      <c r="J2" s="353" t="s">
        <v>3265</v>
      </c>
    </row>
    <row r="3" spans="2:10" x14ac:dyDescent="0.25">
      <c r="D3" t="s">
        <v>3255</v>
      </c>
      <c r="E3" t="s">
        <v>3256</v>
      </c>
      <c r="F3" t="s">
        <v>3255</v>
      </c>
      <c r="G3" t="s">
        <v>3256</v>
      </c>
      <c r="H3" t="s">
        <v>3255</v>
      </c>
      <c r="I3" t="s">
        <v>3256</v>
      </c>
      <c r="J3" s="353" t="s">
        <v>3266</v>
      </c>
    </row>
    <row r="4" spans="2:10" x14ac:dyDescent="0.25">
      <c r="B4" s="1">
        <v>2020</v>
      </c>
      <c r="C4" s="1" t="s">
        <v>3252</v>
      </c>
      <c r="D4">
        <v>20</v>
      </c>
      <c r="E4">
        <v>4</v>
      </c>
      <c r="F4">
        <v>73</v>
      </c>
      <c r="G4">
        <v>27</v>
      </c>
      <c r="H4">
        <f>+D4+F4</f>
        <v>93</v>
      </c>
      <c r="I4">
        <f>+E4+G4</f>
        <v>31</v>
      </c>
      <c r="J4" s="353">
        <f>+I4/H4*100</f>
        <v>33.333333333333329</v>
      </c>
    </row>
    <row r="5" spans="2:10" x14ac:dyDescent="0.25">
      <c r="B5" s="1">
        <v>2021</v>
      </c>
      <c r="D5">
        <v>20</v>
      </c>
      <c r="E5">
        <v>3</v>
      </c>
      <c r="F5">
        <v>74</v>
      </c>
      <c r="G5">
        <v>25</v>
      </c>
      <c r="H5">
        <f t="shared" ref="H5:H48" si="0">+D5+F5</f>
        <v>94</v>
      </c>
      <c r="I5">
        <f t="shared" ref="I5:I48" si="1">+E5+G5</f>
        <v>28</v>
      </c>
      <c r="J5" s="353">
        <f t="shared" ref="J5:J48" si="2">+I5/H5*100</f>
        <v>29.787234042553191</v>
      </c>
    </row>
    <row r="6" spans="2:10" x14ac:dyDescent="0.25">
      <c r="B6" s="1">
        <v>2022</v>
      </c>
      <c r="D6">
        <v>18</v>
      </c>
      <c r="E6">
        <v>2</v>
      </c>
      <c r="F6">
        <v>78</v>
      </c>
      <c r="G6">
        <v>28</v>
      </c>
      <c r="H6">
        <f t="shared" si="0"/>
        <v>96</v>
      </c>
      <c r="I6">
        <f t="shared" si="1"/>
        <v>30</v>
      </c>
      <c r="J6" s="353">
        <f t="shared" si="2"/>
        <v>31.25</v>
      </c>
    </row>
    <row r="7" spans="2:10" x14ac:dyDescent="0.25">
      <c r="B7" s="1">
        <v>2023</v>
      </c>
      <c r="D7">
        <v>18</v>
      </c>
      <c r="E7">
        <v>4</v>
      </c>
      <c r="F7">
        <v>71</v>
      </c>
      <c r="G7">
        <v>24</v>
      </c>
      <c r="H7">
        <f t="shared" si="0"/>
        <v>89</v>
      </c>
      <c r="I7">
        <f t="shared" si="1"/>
        <v>28</v>
      </c>
      <c r="J7" s="353">
        <f t="shared" si="2"/>
        <v>31.460674157303369</v>
      </c>
    </row>
    <row r="8" spans="2:10" x14ac:dyDescent="0.25">
      <c r="B8" s="1">
        <v>2024</v>
      </c>
      <c r="D8">
        <v>8</v>
      </c>
      <c r="E8">
        <v>3</v>
      </c>
      <c r="F8">
        <v>38</v>
      </c>
      <c r="G8">
        <v>1</v>
      </c>
      <c r="H8">
        <f t="shared" si="0"/>
        <v>46</v>
      </c>
      <c r="I8">
        <f t="shared" si="1"/>
        <v>4</v>
      </c>
      <c r="J8" s="353">
        <f t="shared" si="2"/>
        <v>8.695652173913043</v>
      </c>
    </row>
    <row r="9" spans="2:10" x14ac:dyDescent="0.25">
      <c r="B9" s="1">
        <v>2020</v>
      </c>
      <c r="C9" s="1" t="s">
        <v>3257</v>
      </c>
      <c r="D9">
        <v>22</v>
      </c>
      <c r="E9">
        <v>2</v>
      </c>
      <c r="F9">
        <v>30</v>
      </c>
      <c r="G9">
        <v>6</v>
      </c>
      <c r="H9">
        <f t="shared" si="0"/>
        <v>52</v>
      </c>
      <c r="I9">
        <f t="shared" si="1"/>
        <v>8</v>
      </c>
      <c r="J9" s="353">
        <f t="shared" si="2"/>
        <v>15.384615384615385</v>
      </c>
    </row>
    <row r="10" spans="2:10" x14ac:dyDescent="0.25">
      <c r="B10" s="1">
        <v>2021</v>
      </c>
      <c r="D10">
        <v>22</v>
      </c>
      <c r="E10">
        <v>3</v>
      </c>
      <c r="F10">
        <v>30</v>
      </c>
      <c r="G10">
        <v>5</v>
      </c>
      <c r="H10">
        <f t="shared" si="0"/>
        <v>52</v>
      </c>
      <c r="I10">
        <f t="shared" si="1"/>
        <v>8</v>
      </c>
      <c r="J10" s="353">
        <f t="shared" si="2"/>
        <v>15.384615384615385</v>
      </c>
    </row>
    <row r="11" spans="2:10" x14ac:dyDescent="0.25">
      <c r="B11" s="1">
        <v>2022</v>
      </c>
      <c r="D11">
        <v>22</v>
      </c>
      <c r="E11">
        <v>1</v>
      </c>
      <c r="F11">
        <v>30</v>
      </c>
      <c r="G11">
        <v>4</v>
      </c>
      <c r="H11">
        <f t="shared" si="0"/>
        <v>52</v>
      </c>
      <c r="I11">
        <f t="shared" si="1"/>
        <v>5</v>
      </c>
      <c r="J11" s="353">
        <f t="shared" si="2"/>
        <v>9.6153846153846168</v>
      </c>
    </row>
    <row r="12" spans="2:10" x14ac:dyDescent="0.25">
      <c r="B12" s="1">
        <v>2023</v>
      </c>
      <c r="D12">
        <v>37</v>
      </c>
      <c r="E12">
        <v>11</v>
      </c>
      <c r="F12">
        <v>38</v>
      </c>
      <c r="G12">
        <v>11</v>
      </c>
      <c r="H12">
        <f t="shared" si="0"/>
        <v>75</v>
      </c>
      <c r="I12">
        <f t="shared" si="1"/>
        <v>22</v>
      </c>
      <c r="J12" s="353">
        <f t="shared" si="2"/>
        <v>29.333333333333332</v>
      </c>
    </row>
    <row r="13" spans="2:10" x14ac:dyDescent="0.25">
      <c r="B13" s="1">
        <v>2024</v>
      </c>
      <c r="D13">
        <v>37</v>
      </c>
      <c r="E13">
        <v>9</v>
      </c>
      <c r="F13">
        <v>38</v>
      </c>
      <c r="G13">
        <v>13</v>
      </c>
      <c r="H13">
        <f t="shared" si="0"/>
        <v>75</v>
      </c>
      <c r="I13">
        <f t="shared" si="1"/>
        <v>22</v>
      </c>
      <c r="J13" s="353">
        <f t="shared" si="2"/>
        <v>29.333333333333332</v>
      </c>
    </row>
    <row r="14" spans="2:10" x14ac:dyDescent="0.25">
      <c r="B14" s="1">
        <v>2020</v>
      </c>
      <c r="C14" s="1" t="s">
        <v>3258</v>
      </c>
      <c r="D14">
        <v>24</v>
      </c>
      <c r="E14">
        <v>7</v>
      </c>
      <c r="F14">
        <v>39</v>
      </c>
      <c r="G14">
        <v>9</v>
      </c>
      <c r="H14">
        <f t="shared" si="0"/>
        <v>63</v>
      </c>
      <c r="I14">
        <f t="shared" si="1"/>
        <v>16</v>
      </c>
      <c r="J14" s="353">
        <f t="shared" si="2"/>
        <v>25.396825396825395</v>
      </c>
    </row>
    <row r="15" spans="2:10" x14ac:dyDescent="0.25">
      <c r="B15" s="1">
        <v>2021</v>
      </c>
      <c r="D15">
        <v>24</v>
      </c>
      <c r="E15">
        <v>7</v>
      </c>
      <c r="F15">
        <v>39</v>
      </c>
      <c r="G15">
        <v>12</v>
      </c>
      <c r="H15">
        <f t="shared" si="0"/>
        <v>63</v>
      </c>
      <c r="I15">
        <f t="shared" si="1"/>
        <v>19</v>
      </c>
      <c r="J15" s="353">
        <f t="shared" si="2"/>
        <v>30.158730158730158</v>
      </c>
    </row>
    <row r="16" spans="2:10" x14ac:dyDescent="0.25">
      <c r="B16" s="1">
        <v>2022</v>
      </c>
      <c r="D16">
        <v>24</v>
      </c>
      <c r="E16">
        <v>14</v>
      </c>
      <c r="F16">
        <v>39</v>
      </c>
      <c r="G16">
        <v>19</v>
      </c>
      <c r="H16">
        <f t="shared" si="0"/>
        <v>63</v>
      </c>
      <c r="I16">
        <f t="shared" si="1"/>
        <v>33</v>
      </c>
      <c r="J16" s="353">
        <f t="shared" si="2"/>
        <v>52.380952380952387</v>
      </c>
    </row>
    <row r="17" spans="2:10" x14ac:dyDescent="0.25">
      <c r="B17" s="1">
        <v>2023</v>
      </c>
      <c r="D17">
        <v>24</v>
      </c>
      <c r="E17">
        <v>13</v>
      </c>
      <c r="F17">
        <v>39</v>
      </c>
      <c r="G17">
        <v>20</v>
      </c>
      <c r="H17">
        <f t="shared" si="0"/>
        <v>63</v>
      </c>
      <c r="I17">
        <f t="shared" si="1"/>
        <v>33</v>
      </c>
      <c r="J17" s="353">
        <f t="shared" si="2"/>
        <v>52.380952380952387</v>
      </c>
    </row>
    <row r="18" spans="2:10" x14ac:dyDescent="0.25">
      <c r="B18" s="1">
        <v>2024</v>
      </c>
      <c r="D18">
        <v>24</v>
      </c>
      <c r="E18">
        <v>13</v>
      </c>
      <c r="F18">
        <v>39</v>
      </c>
      <c r="G18">
        <v>22</v>
      </c>
      <c r="H18">
        <f t="shared" si="0"/>
        <v>63</v>
      </c>
      <c r="I18">
        <f t="shared" si="1"/>
        <v>35</v>
      </c>
      <c r="J18" s="353">
        <f t="shared" si="2"/>
        <v>55.555555555555557</v>
      </c>
    </row>
    <row r="19" spans="2:10" x14ac:dyDescent="0.25">
      <c r="B19" s="1">
        <v>2020</v>
      </c>
      <c r="C19" s="1" t="s">
        <v>3259</v>
      </c>
      <c r="D19">
        <v>18</v>
      </c>
      <c r="E19">
        <v>8</v>
      </c>
      <c r="F19">
        <v>43</v>
      </c>
      <c r="G19">
        <v>14</v>
      </c>
      <c r="H19">
        <f t="shared" si="0"/>
        <v>61</v>
      </c>
      <c r="I19">
        <f t="shared" si="1"/>
        <v>22</v>
      </c>
      <c r="J19" s="353">
        <f t="shared" si="2"/>
        <v>36.065573770491802</v>
      </c>
    </row>
    <row r="20" spans="2:10" x14ac:dyDescent="0.25">
      <c r="B20" s="1">
        <v>2021</v>
      </c>
      <c r="D20">
        <v>18</v>
      </c>
      <c r="E20">
        <v>6</v>
      </c>
      <c r="F20">
        <v>44</v>
      </c>
      <c r="G20">
        <v>15</v>
      </c>
      <c r="H20">
        <f t="shared" si="0"/>
        <v>62</v>
      </c>
      <c r="I20">
        <f t="shared" si="1"/>
        <v>21</v>
      </c>
      <c r="J20" s="353">
        <f t="shared" si="2"/>
        <v>33.87096774193548</v>
      </c>
    </row>
    <row r="21" spans="2:10" x14ac:dyDescent="0.25">
      <c r="B21" s="1">
        <v>2022</v>
      </c>
      <c r="D21">
        <v>18</v>
      </c>
      <c r="E21">
        <v>7</v>
      </c>
      <c r="F21">
        <v>45</v>
      </c>
      <c r="G21">
        <v>13</v>
      </c>
      <c r="H21">
        <f t="shared" si="0"/>
        <v>63</v>
      </c>
      <c r="I21">
        <f t="shared" si="1"/>
        <v>20</v>
      </c>
      <c r="J21" s="353">
        <f t="shared" si="2"/>
        <v>31.746031746031743</v>
      </c>
    </row>
    <row r="22" spans="2:10" x14ac:dyDescent="0.25">
      <c r="B22" s="1">
        <v>2023</v>
      </c>
      <c r="D22">
        <v>19</v>
      </c>
      <c r="E22">
        <v>8</v>
      </c>
      <c r="F22">
        <v>48</v>
      </c>
      <c r="G22">
        <v>20</v>
      </c>
      <c r="H22">
        <f t="shared" si="0"/>
        <v>67</v>
      </c>
      <c r="I22">
        <f t="shared" si="1"/>
        <v>28</v>
      </c>
      <c r="J22" s="353">
        <f t="shared" si="2"/>
        <v>41.791044776119399</v>
      </c>
    </row>
    <row r="23" spans="2:10" x14ac:dyDescent="0.25">
      <c r="B23" s="1">
        <v>2024</v>
      </c>
      <c r="D23">
        <v>19</v>
      </c>
      <c r="E23">
        <v>8</v>
      </c>
      <c r="F23">
        <v>49</v>
      </c>
      <c r="G23">
        <v>20</v>
      </c>
      <c r="H23">
        <f t="shared" si="0"/>
        <v>68</v>
      </c>
      <c r="I23">
        <f t="shared" si="1"/>
        <v>28</v>
      </c>
      <c r="J23" s="353">
        <f t="shared" si="2"/>
        <v>41.17647058823529</v>
      </c>
    </row>
    <row r="24" spans="2:10" x14ac:dyDescent="0.25">
      <c r="B24" s="1">
        <v>2020</v>
      </c>
      <c r="C24" s="1" t="s">
        <v>3260</v>
      </c>
      <c r="D24">
        <v>17</v>
      </c>
      <c r="E24">
        <v>9</v>
      </c>
      <c r="F24">
        <v>37</v>
      </c>
      <c r="G24">
        <v>15</v>
      </c>
      <c r="H24">
        <f t="shared" si="0"/>
        <v>54</v>
      </c>
      <c r="I24">
        <f t="shared" si="1"/>
        <v>24</v>
      </c>
      <c r="J24" s="353">
        <f t="shared" si="2"/>
        <v>44.444444444444443</v>
      </c>
    </row>
    <row r="25" spans="2:10" x14ac:dyDescent="0.25">
      <c r="B25" s="1">
        <v>2021</v>
      </c>
      <c r="D25">
        <v>17</v>
      </c>
      <c r="E25">
        <v>10</v>
      </c>
      <c r="F25">
        <v>35</v>
      </c>
      <c r="G25">
        <v>14</v>
      </c>
      <c r="H25">
        <f t="shared" si="0"/>
        <v>52</v>
      </c>
      <c r="I25">
        <f t="shared" si="1"/>
        <v>24</v>
      </c>
      <c r="J25" s="353">
        <f t="shared" si="2"/>
        <v>46.153846153846153</v>
      </c>
    </row>
    <row r="26" spans="2:10" x14ac:dyDescent="0.25">
      <c r="B26" s="1">
        <v>2022</v>
      </c>
      <c r="D26">
        <v>17</v>
      </c>
      <c r="E26">
        <v>8</v>
      </c>
      <c r="F26">
        <v>34</v>
      </c>
      <c r="G26">
        <v>13</v>
      </c>
      <c r="H26">
        <f t="shared" si="0"/>
        <v>51</v>
      </c>
      <c r="I26">
        <f t="shared" si="1"/>
        <v>21</v>
      </c>
      <c r="J26" s="353">
        <f t="shared" si="2"/>
        <v>41.17647058823529</v>
      </c>
    </row>
    <row r="27" spans="2:10" x14ac:dyDescent="0.25">
      <c r="B27" s="1">
        <v>2023</v>
      </c>
      <c r="D27">
        <v>17</v>
      </c>
      <c r="E27">
        <v>7</v>
      </c>
      <c r="F27">
        <v>32</v>
      </c>
      <c r="G27">
        <v>10</v>
      </c>
      <c r="H27">
        <f t="shared" si="0"/>
        <v>49</v>
      </c>
      <c r="I27">
        <f t="shared" si="1"/>
        <v>17</v>
      </c>
      <c r="J27" s="353">
        <f t="shared" si="2"/>
        <v>34.693877551020407</v>
      </c>
    </row>
    <row r="28" spans="2:10" x14ac:dyDescent="0.25">
      <c r="B28" s="1">
        <v>2024</v>
      </c>
      <c r="D28">
        <v>17</v>
      </c>
      <c r="E28">
        <v>7</v>
      </c>
      <c r="F28">
        <v>32</v>
      </c>
      <c r="G28">
        <v>9</v>
      </c>
      <c r="H28">
        <f t="shared" si="0"/>
        <v>49</v>
      </c>
      <c r="I28">
        <f t="shared" si="1"/>
        <v>16</v>
      </c>
      <c r="J28" s="353">
        <f t="shared" si="2"/>
        <v>32.653061224489797</v>
      </c>
    </row>
    <row r="29" spans="2:10" x14ac:dyDescent="0.25">
      <c r="B29" s="1">
        <v>2020</v>
      </c>
      <c r="C29" s="1" t="s">
        <v>3261</v>
      </c>
      <c r="D29">
        <v>12</v>
      </c>
      <c r="E29">
        <v>4</v>
      </c>
      <c r="F29">
        <v>19</v>
      </c>
      <c r="G29">
        <v>5</v>
      </c>
      <c r="H29">
        <f t="shared" si="0"/>
        <v>31</v>
      </c>
      <c r="I29">
        <f t="shared" si="1"/>
        <v>9</v>
      </c>
      <c r="J29" s="353">
        <f t="shared" si="2"/>
        <v>29.032258064516132</v>
      </c>
    </row>
    <row r="30" spans="2:10" x14ac:dyDescent="0.25">
      <c r="B30" s="1">
        <v>2021</v>
      </c>
      <c r="D30">
        <v>12</v>
      </c>
      <c r="E30">
        <v>4</v>
      </c>
      <c r="F30">
        <v>18</v>
      </c>
      <c r="G30">
        <v>7</v>
      </c>
      <c r="H30">
        <f t="shared" si="0"/>
        <v>30</v>
      </c>
      <c r="I30">
        <f t="shared" si="1"/>
        <v>11</v>
      </c>
      <c r="J30" s="353">
        <f t="shared" si="2"/>
        <v>36.666666666666664</v>
      </c>
    </row>
    <row r="31" spans="2:10" x14ac:dyDescent="0.25">
      <c r="B31" s="1">
        <v>2022</v>
      </c>
      <c r="D31">
        <v>12</v>
      </c>
      <c r="E31">
        <v>3</v>
      </c>
      <c r="F31">
        <v>17</v>
      </c>
      <c r="G31">
        <v>5</v>
      </c>
      <c r="H31">
        <f t="shared" si="0"/>
        <v>29</v>
      </c>
      <c r="I31">
        <f t="shared" si="1"/>
        <v>8</v>
      </c>
      <c r="J31" s="353">
        <f t="shared" si="2"/>
        <v>27.586206896551722</v>
      </c>
    </row>
    <row r="32" spans="2:10" x14ac:dyDescent="0.25">
      <c r="B32" s="1">
        <v>2023</v>
      </c>
      <c r="D32">
        <v>12</v>
      </c>
      <c r="E32">
        <v>3</v>
      </c>
      <c r="F32">
        <v>15</v>
      </c>
      <c r="G32">
        <v>4</v>
      </c>
      <c r="H32">
        <f t="shared" si="0"/>
        <v>27</v>
      </c>
      <c r="I32">
        <f t="shared" si="1"/>
        <v>7</v>
      </c>
      <c r="J32" s="353">
        <f t="shared" si="2"/>
        <v>25.925925925925924</v>
      </c>
    </row>
    <row r="33" spans="2:10" x14ac:dyDescent="0.25">
      <c r="B33" s="1">
        <v>2024</v>
      </c>
      <c r="D33">
        <v>12</v>
      </c>
      <c r="E33">
        <v>3</v>
      </c>
      <c r="F33">
        <v>15</v>
      </c>
      <c r="G33">
        <v>4</v>
      </c>
      <c r="H33">
        <f t="shared" si="0"/>
        <v>27</v>
      </c>
      <c r="I33">
        <f t="shared" si="1"/>
        <v>7</v>
      </c>
      <c r="J33" s="353">
        <f t="shared" si="2"/>
        <v>25.925925925925924</v>
      </c>
    </row>
    <row r="34" spans="2:10" x14ac:dyDescent="0.25">
      <c r="B34" s="1">
        <v>2020</v>
      </c>
      <c r="C34" s="1" t="s">
        <v>3262</v>
      </c>
      <c r="D34">
        <v>21</v>
      </c>
      <c r="E34">
        <v>7</v>
      </c>
      <c r="F34">
        <v>28</v>
      </c>
      <c r="G34">
        <v>5</v>
      </c>
      <c r="H34">
        <f t="shared" si="0"/>
        <v>49</v>
      </c>
      <c r="I34">
        <f t="shared" si="1"/>
        <v>12</v>
      </c>
      <c r="J34" s="353">
        <f t="shared" si="2"/>
        <v>24.489795918367346</v>
      </c>
    </row>
    <row r="35" spans="2:10" x14ac:dyDescent="0.25">
      <c r="B35" s="1">
        <v>2021</v>
      </c>
      <c r="D35">
        <v>21</v>
      </c>
      <c r="E35">
        <v>8</v>
      </c>
      <c r="F35">
        <v>27</v>
      </c>
      <c r="G35">
        <v>5</v>
      </c>
      <c r="H35">
        <f t="shared" si="0"/>
        <v>48</v>
      </c>
      <c r="I35">
        <f t="shared" si="1"/>
        <v>13</v>
      </c>
      <c r="J35" s="353">
        <f t="shared" si="2"/>
        <v>27.083333333333332</v>
      </c>
    </row>
    <row r="36" spans="2:10" x14ac:dyDescent="0.25">
      <c r="B36" s="1">
        <v>2022</v>
      </c>
      <c r="D36">
        <v>21</v>
      </c>
      <c r="E36">
        <v>9</v>
      </c>
      <c r="F36">
        <v>28</v>
      </c>
      <c r="G36">
        <v>7</v>
      </c>
      <c r="H36">
        <f t="shared" si="0"/>
        <v>49</v>
      </c>
      <c r="I36">
        <f t="shared" si="1"/>
        <v>16</v>
      </c>
      <c r="J36" s="353">
        <f t="shared" si="2"/>
        <v>32.653061224489797</v>
      </c>
    </row>
    <row r="37" spans="2:10" x14ac:dyDescent="0.25">
      <c r="B37" s="1">
        <v>2023</v>
      </c>
      <c r="D37">
        <v>21</v>
      </c>
      <c r="E37">
        <v>10</v>
      </c>
      <c r="F37">
        <v>26</v>
      </c>
      <c r="G37">
        <v>5</v>
      </c>
      <c r="H37">
        <f t="shared" si="0"/>
        <v>47</v>
      </c>
      <c r="I37">
        <f t="shared" si="1"/>
        <v>15</v>
      </c>
      <c r="J37" s="353">
        <f t="shared" si="2"/>
        <v>31.914893617021278</v>
      </c>
    </row>
    <row r="38" spans="2:10" x14ac:dyDescent="0.25">
      <c r="B38" s="1">
        <v>2024</v>
      </c>
      <c r="D38">
        <v>21</v>
      </c>
      <c r="E38">
        <v>9</v>
      </c>
      <c r="F38">
        <v>25</v>
      </c>
      <c r="G38">
        <v>8</v>
      </c>
      <c r="H38">
        <f t="shared" si="0"/>
        <v>46</v>
      </c>
      <c r="I38">
        <f t="shared" si="1"/>
        <v>17</v>
      </c>
      <c r="J38" s="353">
        <f t="shared" si="2"/>
        <v>36.95652173913043</v>
      </c>
    </row>
    <row r="39" spans="2:10" x14ac:dyDescent="0.25">
      <c r="B39" s="1">
        <v>2020</v>
      </c>
      <c r="C39" s="1" t="s">
        <v>3263</v>
      </c>
      <c r="D39">
        <v>8</v>
      </c>
      <c r="E39">
        <v>3</v>
      </c>
      <c r="F39">
        <v>10</v>
      </c>
      <c r="G39">
        <v>2</v>
      </c>
      <c r="H39">
        <f t="shared" si="0"/>
        <v>18</v>
      </c>
      <c r="I39">
        <f t="shared" si="1"/>
        <v>5</v>
      </c>
      <c r="J39" s="353">
        <f t="shared" si="2"/>
        <v>27.777777777777779</v>
      </c>
    </row>
    <row r="40" spans="2:10" x14ac:dyDescent="0.25">
      <c r="B40" s="1">
        <v>2021</v>
      </c>
      <c r="D40">
        <v>8</v>
      </c>
      <c r="E40">
        <v>3</v>
      </c>
      <c r="F40">
        <v>10</v>
      </c>
      <c r="G40">
        <v>2</v>
      </c>
      <c r="H40">
        <f t="shared" si="0"/>
        <v>18</v>
      </c>
      <c r="I40">
        <f t="shared" si="1"/>
        <v>5</v>
      </c>
      <c r="J40" s="353">
        <f t="shared" si="2"/>
        <v>27.777777777777779</v>
      </c>
    </row>
    <row r="41" spans="2:10" x14ac:dyDescent="0.25">
      <c r="B41" s="1">
        <v>2022</v>
      </c>
      <c r="D41">
        <v>8</v>
      </c>
      <c r="E41">
        <v>3</v>
      </c>
      <c r="F41">
        <v>11</v>
      </c>
      <c r="G41">
        <v>3</v>
      </c>
      <c r="H41">
        <f t="shared" si="0"/>
        <v>19</v>
      </c>
      <c r="I41">
        <f t="shared" si="1"/>
        <v>6</v>
      </c>
      <c r="J41" s="353">
        <f t="shared" si="2"/>
        <v>31.578947368421051</v>
      </c>
    </row>
    <row r="42" spans="2:10" x14ac:dyDescent="0.25">
      <c r="B42" s="1">
        <v>2023</v>
      </c>
      <c r="D42">
        <v>8</v>
      </c>
      <c r="E42">
        <v>3</v>
      </c>
      <c r="F42">
        <v>11</v>
      </c>
      <c r="G42">
        <v>3</v>
      </c>
      <c r="H42">
        <f t="shared" si="0"/>
        <v>19</v>
      </c>
      <c r="I42">
        <f t="shared" si="1"/>
        <v>6</v>
      </c>
      <c r="J42" s="353">
        <f t="shared" si="2"/>
        <v>31.578947368421051</v>
      </c>
    </row>
    <row r="43" spans="2:10" x14ac:dyDescent="0.25">
      <c r="B43" s="1">
        <v>2024</v>
      </c>
      <c r="D43">
        <v>8</v>
      </c>
      <c r="E43">
        <v>3</v>
      </c>
      <c r="F43">
        <v>11</v>
      </c>
      <c r="G43">
        <v>3</v>
      </c>
      <c r="H43">
        <f t="shared" si="0"/>
        <v>19</v>
      </c>
      <c r="I43">
        <f t="shared" si="1"/>
        <v>6</v>
      </c>
      <c r="J43" s="353">
        <f t="shared" si="2"/>
        <v>31.578947368421051</v>
      </c>
    </row>
    <row r="44" spans="2:10" x14ac:dyDescent="0.25">
      <c r="B44" s="1">
        <v>2020</v>
      </c>
      <c r="C44" s="1" t="s">
        <v>3264</v>
      </c>
      <c r="D44">
        <v>18</v>
      </c>
      <c r="E44">
        <v>6</v>
      </c>
      <c r="F44">
        <v>34</v>
      </c>
      <c r="G44">
        <v>10</v>
      </c>
      <c r="H44">
        <f t="shared" si="0"/>
        <v>52</v>
      </c>
      <c r="I44">
        <f t="shared" si="1"/>
        <v>16</v>
      </c>
      <c r="J44" s="353">
        <f t="shared" si="2"/>
        <v>30.76923076923077</v>
      </c>
    </row>
    <row r="45" spans="2:10" x14ac:dyDescent="0.25">
      <c r="B45" s="1">
        <v>2021</v>
      </c>
      <c r="D45">
        <v>18</v>
      </c>
      <c r="E45">
        <v>5</v>
      </c>
      <c r="F45">
        <v>34</v>
      </c>
      <c r="G45">
        <v>13</v>
      </c>
      <c r="H45">
        <f t="shared" si="0"/>
        <v>52</v>
      </c>
      <c r="I45">
        <f t="shared" si="1"/>
        <v>18</v>
      </c>
      <c r="J45" s="353">
        <f t="shared" si="2"/>
        <v>34.615384615384613</v>
      </c>
    </row>
    <row r="46" spans="2:10" x14ac:dyDescent="0.25">
      <c r="B46" s="1">
        <v>2022</v>
      </c>
      <c r="D46">
        <v>18</v>
      </c>
      <c r="E46">
        <v>2</v>
      </c>
      <c r="F46">
        <v>34</v>
      </c>
      <c r="G46">
        <v>10</v>
      </c>
      <c r="H46">
        <f t="shared" si="0"/>
        <v>52</v>
      </c>
      <c r="I46">
        <f t="shared" si="1"/>
        <v>12</v>
      </c>
      <c r="J46" s="353">
        <f t="shared" si="2"/>
        <v>23.076923076923077</v>
      </c>
    </row>
    <row r="47" spans="2:10" x14ac:dyDescent="0.25">
      <c r="B47" s="1">
        <v>2023</v>
      </c>
      <c r="D47">
        <v>18</v>
      </c>
      <c r="E47">
        <v>8</v>
      </c>
      <c r="F47">
        <v>34</v>
      </c>
      <c r="G47">
        <v>13</v>
      </c>
      <c r="H47">
        <f t="shared" si="0"/>
        <v>52</v>
      </c>
      <c r="I47">
        <f t="shared" si="1"/>
        <v>21</v>
      </c>
      <c r="J47" s="353">
        <f t="shared" si="2"/>
        <v>40.384615384615387</v>
      </c>
    </row>
    <row r="48" spans="2:10" x14ac:dyDescent="0.25">
      <c r="B48" s="1">
        <v>2024</v>
      </c>
      <c r="D48">
        <v>18</v>
      </c>
      <c r="E48">
        <v>4</v>
      </c>
      <c r="F48">
        <v>34</v>
      </c>
      <c r="G48">
        <v>13</v>
      </c>
      <c r="H48">
        <f t="shared" si="0"/>
        <v>52</v>
      </c>
      <c r="I48">
        <f t="shared" si="1"/>
        <v>17</v>
      </c>
      <c r="J48" s="353">
        <f t="shared" si="2"/>
        <v>32.692307692307693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F2CC2-4841-1D46-8515-BF7069A4CD29}">
  <dimension ref="A1:AG259"/>
  <sheetViews>
    <sheetView topLeftCell="R1" workbookViewId="0">
      <selection activeCell="S116" sqref="S116:T120"/>
    </sheetView>
  </sheetViews>
  <sheetFormatPr baseColWidth="10" defaultColWidth="11.42578125" defaultRowHeight="15" x14ac:dyDescent="0.25"/>
  <cols>
    <col min="1" max="1" width="29.7109375" customWidth="1"/>
    <col min="2" max="2" width="14.7109375" customWidth="1"/>
    <col min="3" max="3" width="6.85546875" customWidth="1"/>
    <col min="4" max="4" width="12.42578125" customWidth="1"/>
    <col min="5" max="5" width="11.85546875" customWidth="1"/>
    <col min="6" max="6" width="8" customWidth="1"/>
    <col min="7" max="7" width="11.85546875" customWidth="1"/>
    <col min="8" max="8" width="15.140625" customWidth="1"/>
    <col min="9" max="9" width="8" customWidth="1"/>
    <col min="10" max="10" width="15.140625" customWidth="1"/>
    <col min="11" max="11" width="17.7109375" customWidth="1"/>
    <col min="12" max="12" width="7.7109375" customWidth="1"/>
    <col min="13" max="13" width="14" customWidth="1"/>
    <col min="14" max="14" width="22.42578125" customWidth="1"/>
    <col min="15" max="15" width="7.85546875" customWidth="1"/>
    <col min="16" max="16" width="15.28515625" customWidth="1"/>
    <col min="18" max="18" width="57.42578125" style="3" customWidth="1"/>
    <col min="20" max="20" width="7.28515625" customWidth="1"/>
    <col min="21" max="21" width="8.42578125" customWidth="1"/>
    <col min="23" max="23" width="8" customWidth="1"/>
    <col min="26" max="26" width="8" customWidth="1"/>
    <col min="29" max="29" width="7.85546875" customWidth="1"/>
    <col min="32" max="32" width="7.85546875" customWidth="1"/>
    <col min="33" max="33" width="13.42578125" customWidth="1"/>
  </cols>
  <sheetData>
    <row r="1" spans="1:33" ht="15" customHeight="1" x14ac:dyDescent="0.35">
      <c r="A1" s="383" t="s">
        <v>1005</v>
      </c>
      <c r="B1" s="383"/>
      <c r="C1" s="383"/>
      <c r="D1" s="383"/>
      <c r="E1" s="383"/>
      <c r="F1" s="383"/>
      <c r="G1" s="383"/>
      <c r="H1" s="383"/>
      <c r="I1" s="383"/>
      <c r="J1" s="383"/>
      <c r="K1" s="383"/>
      <c r="L1" s="383"/>
      <c r="M1" s="383"/>
      <c r="N1" s="383"/>
      <c r="O1" s="383"/>
      <c r="P1" s="383"/>
      <c r="Q1" s="74"/>
      <c r="R1" s="383" t="s">
        <v>1004</v>
      </c>
      <c r="S1" s="383"/>
      <c r="T1" s="383"/>
      <c r="U1" s="383"/>
      <c r="V1" s="383"/>
      <c r="W1" s="383"/>
      <c r="X1" s="383"/>
      <c r="Y1" s="383"/>
      <c r="Z1" s="383"/>
      <c r="AA1" s="383"/>
      <c r="AB1" s="383"/>
      <c r="AC1" s="383"/>
      <c r="AD1" s="383"/>
      <c r="AE1" s="383"/>
      <c r="AF1" s="383"/>
      <c r="AG1" s="383"/>
    </row>
    <row r="2" spans="1:33" ht="15" customHeight="1" x14ac:dyDescent="0.35">
      <c r="A2" s="383"/>
      <c r="B2" s="383"/>
      <c r="C2" s="383"/>
      <c r="D2" s="383"/>
      <c r="E2" s="383"/>
      <c r="F2" s="383"/>
      <c r="G2" s="383"/>
      <c r="H2" s="383"/>
      <c r="I2" s="383"/>
      <c r="J2" s="383"/>
      <c r="K2" s="383"/>
      <c r="L2" s="383"/>
      <c r="M2" s="383"/>
      <c r="N2" s="383"/>
      <c r="O2" s="383"/>
      <c r="P2" s="383"/>
      <c r="Q2" s="74"/>
      <c r="R2" s="383"/>
      <c r="S2" s="383"/>
      <c r="T2" s="383"/>
      <c r="U2" s="383"/>
      <c r="V2" s="383"/>
      <c r="W2" s="383"/>
      <c r="X2" s="383"/>
      <c r="Y2" s="383"/>
      <c r="Z2" s="383"/>
      <c r="AA2" s="383"/>
      <c r="AB2" s="383"/>
      <c r="AC2" s="383"/>
      <c r="AD2" s="383"/>
      <c r="AE2" s="383"/>
      <c r="AF2" s="383"/>
      <c r="AG2" s="383"/>
    </row>
    <row r="3" spans="1:33" x14ac:dyDescent="0.25">
      <c r="A3" s="43"/>
      <c r="B3" s="43"/>
      <c r="C3" s="43"/>
      <c r="D3" s="43"/>
      <c r="E3" s="43"/>
      <c r="F3" s="43"/>
      <c r="G3" s="43"/>
      <c r="H3" s="43"/>
      <c r="I3" s="43"/>
      <c r="J3" s="43"/>
      <c r="K3" s="43"/>
      <c r="L3" s="43"/>
      <c r="M3" s="43"/>
      <c r="N3" s="43"/>
      <c r="O3" s="43"/>
      <c r="P3" s="43"/>
      <c r="Q3" s="43"/>
      <c r="R3" s="45"/>
      <c r="S3" s="43"/>
      <c r="T3" s="43"/>
      <c r="U3" s="43"/>
      <c r="V3" s="43"/>
      <c r="W3" s="43"/>
      <c r="X3" s="43"/>
    </row>
    <row r="4" spans="1:33" ht="21.95" customHeight="1" x14ac:dyDescent="0.25">
      <c r="A4" s="43" t="s">
        <v>2813</v>
      </c>
      <c r="B4" s="387" t="s">
        <v>2814</v>
      </c>
      <c r="C4" s="387"/>
      <c r="D4" s="387"/>
      <c r="E4" s="387"/>
      <c r="F4" s="387"/>
      <c r="G4" s="387"/>
      <c r="H4" s="387"/>
      <c r="I4" s="387"/>
      <c r="J4" s="387"/>
      <c r="K4" s="387"/>
      <c r="L4" s="73"/>
      <c r="M4" s="73"/>
      <c r="N4" s="72" t="s">
        <v>13</v>
      </c>
      <c r="O4" s="72"/>
      <c r="P4" s="72"/>
      <c r="Q4" s="6"/>
      <c r="R4" s="110" t="s">
        <v>2813</v>
      </c>
      <c r="S4" s="384" t="s">
        <v>2814</v>
      </c>
      <c r="T4" s="385"/>
      <c r="U4" s="385"/>
      <c r="V4" s="385"/>
      <c r="W4" s="385"/>
      <c r="X4" s="385"/>
      <c r="Y4" s="385"/>
      <c r="Z4" s="385"/>
      <c r="AA4" s="385"/>
      <c r="AB4" s="385"/>
      <c r="AC4" s="103"/>
      <c r="AD4" s="104"/>
      <c r="AE4" s="105" t="s">
        <v>13</v>
      </c>
      <c r="AF4" s="106"/>
      <c r="AG4" s="107"/>
    </row>
    <row r="5" spans="1:33" x14ac:dyDescent="0.25">
      <c r="A5" s="6"/>
      <c r="B5" s="6"/>
      <c r="C5" s="6"/>
      <c r="D5" s="6"/>
      <c r="E5" s="6"/>
      <c r="F5" s="6"/>
      <c r="G5" s="6"/>
      <c r="H5" s="6"/>
      <c r="I5" s="6"/>
      <c r="J5" s="6"/>
      <c r="K5" s="6"/>
      <c r="L5" s="6"/>
      <c r="M5" s="6"/>
      <c r="N5" s="6"/>
      <c r="O5" s="6"/>
      <c r="P5" s="6"/>
      <c r="Q5" s="6"/>
      <c r="R5" s="111" t="s">
        <v>671</v>
      </c>
      <c r="S5" s="122">
        <v>2020</v>
      </c>
      <c r="T5" s="123" t="s">
        <v>1062</v>
      </c>
      <c r="U5" s="124" t="s">
        <v>1063</v>
      </c>
      <c r="V5" s="136">
        <v>2021</v>
      </c>
      <c r="W5" s="123" t="s">
        <v>1062</v>
      </c>
      <c r="X5" s="124" t="s">
        <v>1063</v>
      </c>
      <c r="Y5" s="137">
        <v>2022</v>
      </c>
      <c r="Z5" s="123" t="s">
        <v>1062</v>
      </c>
      <c r="AA5" s="124" t="s">
        <v>1063</v>
      </c>
      <c r="AB5" s="137">
        <v>2023</v>
      </c>
      <c r="AC5" s="123" t="s">
        <v>1062</v>
      </c>
      <c r="AD5" s="124" t="s">
        <v>1063</v>
      </c>
      <c r="AE5" s="137">
        <v>2023</v>
      </c>
      <c r="AF5" s="123" t="s">
        <v>1062</v>
      </c>
      <c r="AG5" s="124" t="s">
        <v>1063</v>
      </c>
    </row>
    <row r="6" spans="1:33" x14ac:dyDescent="0.25">
      <c r="A6" s="6" t="s">
        <v>14</v>
      </c>
      <c r="B6" s="75">
        <v>2020</v>
      </c>
      <c r="C6" s="152" t="s">
        <v>1062</v>
      </c>
      <c r="D6" s="153" t="s">
        <v>1063</v>
      </c>
      <c r="E6" s="75">
        <v>2021</v>
      </c>
      <c r="F6" s="152" t="s">
        <v>1062</v>
      </c>
      <c r="G6" s="153" t="s">
        <v>1063</v>
      </c>
      <c r="H6" s="75">
        <v>2022</v>
      </c>
      <c r="I6" s="152" t="s">
        <v>1062</v>
      </c>
      <c r="J6" s="153" t="s">
        <v>1063</v>
      </c>
      <c r="K6" s="75">
        <v>2023</v>
      </c>
      <c r="L6" s="152" t="s">
        <v>1062</v>
      </c>
      <c r="M6" s="153" t="s">
        <v>1063</v>
      </c>
      <c r="N6" s="75">
        <v>2024</v>
      </c>
      <c r="O6" s="152" t="s">
        <v>1062</v>
      </c>
      <c r="P6" s="153" t="s">
        <v>1063</v>
      </c>
      <c r="Q6" s="6"/>
      <c r="R6" s="45" t="s">
        <v>2837</v>
      </c>
      <c r="S6" s="57" t="s">
        <v>672</v>
      </c>
      <c r="T6" s="43">
        <v>0</v>
      </c>
      <c r="U6" s="23" t="s">
        <v>835</v>
      </c>
      <c r="V6" s="57" t="s">
        <v>672</v>
      </c>
      <c r="W6" s="43">
        <v>0</v>
      </c>
      <c r="X6" s="23" t="s">
        <v>2952</v>
      </c>
      <c r="Y6" s="57" t="s">
        <v>672</v>
      </c>
      <c r="Z6" s="43">
        <v>0</v>
      </c>
      <c r="AA6" s="21" t="s">
        <v>2952</v>
      </c>
      <c r="AB6" s="57" t="s">
        <v>672</v>
      </c>
      <c r="AC6" s="43">
        <v>0</v>
      </c>
      <c r="AD6" s="21" t="s">
        <v>2952</v>
      </c>
      <c r="AE6" s="57" t="s">
        <v>673</v>
      </c>
      <c r="AF6" s="43">
        <v>0</v>
      </c>
      <c r="AG6" s="144" t="s">
        <v>836</v>
      </c>
    </row>
    <row r="7" spans="1:33" x14ac:dyDescent="0.25">
      <c r="A7" s="43" t="s">
        <v>15</v>
      </c>
      <c r="B7" s="57" t="s">
        <v>16</v>
      </c>
      <c r="C7" s="43">
        <v>0</v>
      </c>
      <c r="D7" s="21" t="s">
        <v>2815</v>
      </c>
      <c r="E7" s="57" t="s">
        <v>16</v>
      </c>
      <c r="F7" s="155">
        <v>0</v>
      </c>
      <c r="G7" s="156" t="s">
        <v>2815</v>
      </c>
      <c r="H7" s="57" t="s">
        <v>16</v>
      </c>
      <c r="I7" s="155">
        <v>0</v>
      </c>
      <c r="J7" s="156" t="s">
        <v>2815</v>
      </c>
      <c r="K7" s="57" t="s">
        <v>16</v>
      </c>
      <c r="L7" s="155">
        <v>0</v>
      </c>
      <c r="M7" s="156" t="s">
        <v>2815</v>
      </c>
      <c r="N7" s="57" t="s">
        <v>17</v>
      </c>
      <c r="O7" s="155">
        <v>0</v>
      </c>
      <c r="P7" s="21" t="s">
        <v>90</v>
      </c>
      <c r="Q7" s="43"/>
      <c r="R7" s="45" t="s">
        <v>2865</v>
      </c>
      <c r="S7" s="125" t="s">
        <v>2842</v>
      </c>
      <c r="T7" s="6">
        <v>1</v>
      </c>
      <c r="U7" s="23" t="s">
        <v>2953</v>
      </c>
      <c r="V7" s="125" t="s">
        <v>2842</v>
      </c>
      <c r="W7" s="6">
        <v>1</v>
      </c>
      <c r="X7" s="23" t="s">
        <v>2953</v>
      </c>
      <c r="Y7" s="125" t="s">
        <v>2842</v>
      </c>
      <c r="Z7" s="6">
        <v>1</v>
      </c>
      <c r="AA7" s="23" t="s">
        <v>2953</v>
      </c>
      <c r="AB7" s="57" t="s">
        <v>2843</v>
      </c>
      <c r="AC7" s="43">
        <v>0</v>
      </c>
      <c r="AD7" s="58" t="s">
        <v>837</v>
      </c>
      <c r="AE7" s="57" t="s">
        <v>674</v>
      </c>
      <c r="AF7" s="43">
        <v>0</v>
      </c>
      <c r="AG7" s="144" t="s">
        <v>838</v>
      </c>
    </row>
    <row r="8" spans="1:33" ht="29.25" x14ac:dyDescent="0.25">
      <c r="A8" s="43" t="s">
        <v>18</v>
      </c>
      <c r="B8" s="57" t="s">
        <v>19</v>
      </c>
      <c r="C8" s="43">
        <v>0</v>
      </c>
      <c r="D8" s="21" t="s">
        <v>91</v>
      </c>
      <c r="E8" s="57" t="s">
        <v>19</v>
      </c>
      <c r="F8" s="155">
        <v>0</v>
      </c>
      <c r="G8" s="156" t="s">
        <v>91</v>
      </c>
      <c r="H8" s="57" t="s">
        <v>20</v>
      </c>
      <c r="I8" s="155">
        <v>0</v>
      </c>
      <c r="J8" s="156" t="s">
        <v>92</v>
      </c>
      <c r="K8" s="57" t="s">
        <v>20</v>
      </c>
      <c r="L8" s="155">
        <v>0</v>
      </c>
      <c r="M8" s="156" t="s">
        <v>92</v>
      </c>
      <c r="N8" s="125" t="s">
        <v>21</v>
      </c>
      <c r="O8" s="155">
        <v>1</v>
      </c>
      <c r="P8" s="159" t="s">
        <v>93</v>
      </c>
      <c r="Q8" s="43"/>
      <c r="R8" s="45" t="s">
        <v>2864</v>
      </c>
      <c r="S8" s="57" t="s">
        <v>2844</v>
      </c>
      <c r="T8" s="43">
        <v>0</v>
      </c>
      <c r="U8" s="23" t="s">
        <v>839</v>
      </c>
      <c r="V8" s="57" t="s">
        <v>2844</v>
      </c>
      <c r="W8" s="43">
        <v>0</v>
      </c>
      <c r="X8" s="23" t="s">
        <v>839</v>
      </c>
      <c r="Y8" s="57" t="s">
        <v>2844</v>
      </c>
      <c r="Z8" s="43">
        <v>0</v>
      </c>
      <c r="AA8" s="23" t="s">
        <v>839</v>
      </c>
      <c r="AB8" s="57" t="s">
        <v>2844</v>
      </c>
      <c r="AC8" s="43">
        <v>0</v>
      </c>
      <c r="AD8" s="21" t="s">
        <v>840</v>
      </c>
      <c r="AE8" s="57" t="s">
        <v>675</v>
      </c>
      <c r="AF8" s="43">
        <v>0</v>
      </c>
      <c r="AG8" s="144" t="s">
        <v>841</v>
      </c>
    </row>
    <row r="9" spans="1:33" x14ac:dyDescent="0.25">
      <c r="A9" s="43" t="s">
        <v>22</v>
      </c>
      <c r="B9" s="57" t="s">
        <v>23</v>
      </c>
      <c r="C9" s="43">
        <v>0</v>
      </c>
      <c r="D9" s="21" t="s">
        <v>2816</v>
      </c>
      <c r="E9" s="57" t="s">
        <v>23</v>
      </c>
      <c r="F9" s="155">
        <v>0</v>
      </c>
      <c r="G9" s="156" t="s">
        <v>2816</v>
      </c>
      <c r="H9" s="57" t="s">
        <v>24</v>
      </c>
      <c r="I9" s="155">
        <v>0</v>
      </c>
      <c r="J9" s="156" t="s">
        <v>2817</v>
      </c>
      <c r="K9" s="57" t="s">
        <v>24</v>
      </c>
      <c r="L9" s="155">
        <v>0</v>
      </c>
      <c r="M9" s="156" t="s">
        <v>2817</v>
      </c>
      <c r="N9" s="57" t="s">
        <v>25</v>
      </c>
      <c r="O9" s="155">
        <v>0</v>
      </c>
      <c r="P9" s="159" t="s">
        <v>94</v>
      </c>
      <c r="Q9" s="43"/>
      <c r="R9" s="45" t="s">
        <v>2838</v>
      </c>
      <c r="S9" s="125" t="s">
        <v>676</v>
      </c>
      <c r="T9" s="6">
        <v>1</v>
      </c>
      <c r="U9" s="23" t="s">
        <v>842</v>
      </c>
      <c r="V9" s="125" t="s">
        <v>676</v>
      </c>
      <c r="W9" s="6">
        <v>1</v>
      </c>
      <c r="X9" s="23" t="s">
        <v>842</v>
      </c>
      <c r="Y9" s="125" t="s">
        <v>676</v>
      </c>
      <c r="Z9" s="6">
        <v>1</v>
      </c>
      <c r="AA9" s="23" t="s">
        <v>842</v>
      </c>
      <c r="AB9" s="125" t="s">
        <v>676</v>
      </c>
      <c r="AC9" s="6">
        <v>1</v>
      </c>
      <c r="AD9" s="21" t="s">
        <v>840</v>
      </c>
      <c r="AE9" s="57" t="s">
        <v>289</v>
      </c>
      <c r="AF9" s="43" t="s">
        <v>670</v>
      </c>
      <c r="AG9" s="145" t="s">
        <v>289</v>
      </c>
    </row>
    <row r="10" spans="1:33" x14ac:dyDescent="0.25">
      <c r="A10" s="43" t="s">
        <v>26</v>
      </c>
      <c r="B10" s="57" t="s">
        <v>27</v>
      </c>
      <c r="C10" s="43">
        <v>0</v>
      </c>
      <c r="D10" s="21" t="s">
        <v>2818</v>
      </c>
      <c r="E10" s="57" t="s">
        <v>27</v>
      </c>
      <c r="F10" s="155">
        <v>0</v>
      </c>
      <c r="G10" s="156" t="s">
        <v>2818</v>
      </c>
      <c r="H10" s="57" t="s">
        <v>27</v>
      </c>
      <c r="I10" s="155">
        <v>0</v>
      </c>
      <c r="J10" s="156" t="s">
        <v>2818</v>
      </c>
      <c r="K10" s="57" t="s">
        <v>2819</v>
      </c>
      <c r="L10" s="155">
        <v>0</v>
      </c>
      <c r="M10" s="21" t="s">
        <v>95</v>
      </c>
      <c r="N10" s="57" t="s">
        <v>28</v>
      </c>
      <c r="O10" s="155">
        <v>0</v>
      </c>
      <c r="P10" s="159" t="s">
        <v>96</v>
      </c>
      <c r="Q10" s="43"/>
      <c r="R10" s="111" t="s">
        <v>2845</v>
      </c>
      <c r="S10" s="126"/>
      <c r="T10" s="101"/>
      <c r="U10" s="127"/>
      <c r="V10" s="126"/>
      <c r="W10" s="101"/>
      <c r="X10" s="127"/>
      <c r="Y10" s="126"/>
      <c r="Z10" s="101"/>
      <c r="AA10" s="127"/>
      <c r="AB10" s="126"/>
      <c r="AC10" s="101"/>
      <c r="AD10" s="127"/>
      <c r="AE10" s="126"/>
      <c r="AF10" s="101"/>
      <c r="AG10" s="146"/>
    </row>
    <row r="11" spans="1:33" x14ac:dyDescent="0.25">
      <c r="A11" s="43" t="s">
        <v>29</v>
      </c>
      <c r="B11" s="125" t="s">
        <v>30</v>
      </c>
      <c r="C11" s="43">
        <v>1</v>
      </c>
      <c r="D11" s="21" t="s">
        <v>2820</v>
      </c>
      <c r="E11" s="125" t="s">
        <v>30</v>
      </c>
      <c r="F11" s="155">
        <v>1</v>
      </c>
      <c r="G11" s="156" t="s">
        <v>2820</v>
      </c>
      <c r="H11" s="57" t="s">
        <v>31</v>
      </c>
      <c r="I11" s="155">
        <v>0</v>
      </c>
      <c r="J11" s="156" t="s">
        <v>2821</v>
      </c>
      <c r="K11" s="57" t="s">
        <v>31</v>
      </c>
      <c r="L11" s="155">
        <v>0</v>
      </c>
      <c r="M11" s="156" t="s">
        <v>2821</v>
      </c>
      <c r="N11" s="125" t="s">
        <v>32</v>
      </c>
      <c r="O11" s="155">
        <v>1</v>
      </c>
      <c r="P11" s="159" t="s">
        <v>97</v>
      </c>
      <c r="Q11" s="43"/>
      <c r="R11" s="45" t="s">
        <v>2839</v>
      </c>
      <c r="S11" s="57" t="s">
        <v>2846</v>
      </c>
      <c r="T11" s="43">
        <v>0</v>
      </c>
      <c r="U11" s="23" t="s">
        <v>843</v>
      </c>
      <c r="V11" s="57" t="s">
        <v>2846</v>
      </c>
      <c r="W11" s="43">
        <v>0</v>
      </c>
      <c r="X11" s="23" t="s">
        <v>843</v>
      </c>
      <c r="Y11" s="57" t="s">
        <v>2846</v>
      </c>
      <c r="Z11" s="43">
        <v>0</v>
      </c>
      <c r="AA11" s="23" t="s">
        <v>843</v>
      </c>
      <c r="AB11" s="57" t="s">
        <v>2846</v>
      </c>
      <c r="AC11" s="43">
        <v>0</v>
      </c>
      <c r="AD11" s="21" t="s">
        <v>844</v>
      </c>
      <c r="AE11" s="57" t="s">
        <v>677</v>
      </c>
      <c r="AF11" s="43">
        <v>0</v>
      </c>
      <c r="AG11" s="144" t="s">
        <v>845</v>
      </c>
    </row>
    <row r="12" spans="1:33" x14ac:dyDescent="0.25">
      <c r="A12" s="43" t="s">
        <v>33</v>
      </c>
      <c r="B12" s="57" t="s">
        <v>34</v>
      </c>
      <c r="C12" s="43">
        <v>0</v>
      </c>
      <c r="D12" s="21" t="s">
        <v>98</v>
      </c>
      <c r="E12" s="125" t="s">
        <v>35</v>
      </c>
      <c r="F12" s="155">
        <v>1</v>
      </c>
      <c r="G12" s="156" t="s">
        <v>2822</v>
      </c>
      <c r="H12" s="125" t="s">
        <v>35</v>
      </c>
      <c r="I12" s="155">
        <v>1</v>
      </c>
      <c r="J12" s="156" t="s">
        <v>2822</v>
      </c>
      <c r="K12" s="125" t="s">
        <v>35</v>
      </c>
      <c r="L12" s="155">
        <v>1</v>
      </c>
      <c r="M12" s="156" t="s">
        <v>2822</v>
      </c>
      <c r="N12" s="57" t="s">
        <v>36</v>
      </c>
      <c r="O12" s="155">
        <v>0</v>
      </c>
      <c r="P12" s="159" t="s">
        <v>99</v>
      </c>
      <c r="Q12" s="43"/>
      <c r="R12" s="45" t="s">
        <v>678</v>
      </c>
      <c r="S12" s="57" t="s">
        <v>2847</v>
      </c>
      <c r="T12" s="43">
        <v>0</v>
      </c>
      <c r="U12" s="23" t="s">
        <v>846</v>
      </c>
      <c r="V12" s="57" t="s">
        <v>2847</v>
      </c>
      <c r="W12" s="43">
        <v>0</v>
      </c>
      <c r="X12" s="23" t="s">
        <v>846</v>
      </c>
      <c r="Y12" s="57" t="s">
        <v>2848</v>
      </c>
      <c r="Z12" s="43">
        <v>0</v>
      </c>
      <c r="AA12" s="21" t="s">
        <v>846</v>
      </c>
      <c r="AB12" s="57" t="s">
        <v>2848</v>
      </c>
      <c r="AC12" s="43">
        <v>0</v>
      </c>
      <c r="AD12" s="21" t="s">
        <v>846</v>
      </c>
      <c r="AE12" s="57" t="s">
        <v>679</v>
      </c>
      <c r="AF12" s="43">
        <v>0</v>
      </c>
      <c r="AG12" s="144" t="s">
        <v>847</v>
      </c>
    </row>
    <row r="13" spans="1:33" x14ac:dyDescent="0.25">
      <c r="A13" s="43" t="s">
        <v>37</v>
      </c>
      <c r="B13" s="154" t="s">
        <v>670</v>
      </c>
      <c r="C13" s="155" t="s">
        <v>670</v>
      </c>
      <c r="D13" s="145"/>
      <c r="E13" s="154" t="s">
        <v>670</v>
      </c>
      <c r="F13" s="155" t="s">
        <v>670</v>
      </c>
      <c r="G13" s="145"/>
      <c r="H13" s="154" t="s">
        <v>670</v>
      </c>
      <c r="I13" s="155" t="s">
        <v>670</v>
      </c>
      <c r="J13" s="145"/>
      <c r="K13" s="154" t="s">
        <v>670</v>
      </c>
      <c r="L13" s="155" t="s">
        <v>670</v>
      </c>
      <c r="M13" s="145"/>
      <c r="N13" s="57" t="s">
        <v>38</v>
      </c>
      <c r="O13" s="155">
        <v>0</v>
      </c>
      <c r="P13" s="159" t="s">
        <v>100</v>
      </c>
      <c r="Q13" s="43"/>
      <c r="R13" s="45" t="s">
        <v>680</v>
      </c>
      <c r="S13" s="57" t="s">
        <v>2849</v>
      </c>
      <c r="T13" s="43">
        <v>0</v>
      </c>
      <c r="U13" s="23" t="s">
        <v>848</v>
      </c>
      <c r="V13" s="57" t="s">
        <v>2849</v>
      </c>
      <c r="W13" s="43">
        <v>0</v>
      </c>
      <c r="X13" s="23" t="s">
        <v>848</v>
      </c>
      <c r="Y13" s="57" t="s">
        <v>2850</v>
      </c>
      <c r="Z13" s="43">
        <v>0</v>
      </c>
      <c r="AA13" s="21" t="s">
        <v>849</v>
      </c>
      <c r="AB13" s="57" t="s">
        <v>2850</v>
      </c>
      <c r="AC13" s="43">
        <v>0</v>
      </c>
      <c r="AD13" s="21" t="s">
        <v>849</v>
      </c>
      <c r="AE13" s="125" t="s">
        <v>681</v>
      </c>
      <c r="AF13" s="6">
        <v>1</v>
      </c>
      <c r="AG13" s="144" t="s">
        <v>850</v>
      </c>
    </row>
    <row r="14" spans="1:33" x14ac:dyDescent="0.25">
      <c r="A14" s="43" t="s">
        <v>39</v>
      </c>
      <c r="B14" s="154" t="s">
        <v>670</v>
      </c>
      <c r="C14" s="155" t="s">
        <v>670</v>
      </c>
      <c r="D14" s="145"/>
      <c r="E14" s="154" t="s">
        <v>670</v>
      </c>
      <c r="F14" s="155" t="s">
        <v>670</v>
      </c>
      <c r="G14" s="145"/>
      <c r="H14" s="154" t="s">
        <v>670</v>
      </c>
      <c r="I14" s="155" t="s">
        <v>670</v>
      </c>
      <c r="J14" s="145"/>
      <c r="K14" s="154" t="s">
        <v>670</v>
      </c>
      <c r="L14" s="155" t="s">
        <v>670</v>
      </c>
      <c r="M14" s="145"/>
      <c r="N14" s="125" t="s">
        <v>40</v>
      </c>
      <c r="O14" s="155">
        <v>1</v>
      </c>
      <c r="P14" s="159" t="s">
        <v>101</v>
      </c>
      <c r="Q14" s="43"/>
      <c r="R14" s="45" t="s">
        <v>682</v>
      </c>
      <c r="S14" s="57" t="s">
        <v>2851</v>
      </c>
      <c r="T14" s="43">
        <v>0</v>
      </c>
      <c r="U14" s="58" t="s">
        <v>851</v>
      </c>
      <c r="V14" s="57" t="s">
        <v>2851</v>
      </c>
      <c r="W14" s="43">
        <v>0</v>
      </c>
      <c r="X14" s="58" t="s">
        <v>851</v>
      </c>
      <c r="Y14" s="125" t="s">
        <v>2852</v>
      </c>
      <c r="Z14" s="6">
        <v>1</v>
      </c>
      <c r="AA14" s="21" t="s">
        <v>852</v>
      </c>
      <c r="AB14" s="125" t="s">
        <v>2852</v>
      </c>
      <c r="AC14" s="6">
        <v>1</v>
      </c>
      <c r="AD14" s="21" t="s">
        <v>852</v>
      </c>
      <c r="AE14" s="57" t="s">
        <v>2853</v>
      </c>
      <c r="AF14" s="43">
        <v>0</v>
      </c>
      <c r="AG14" s="144" t="s">
        <v>853</v>
      </c>
    </row>
    <row r="15" spans="1:33" x14ac:dyDescent="0.25">
      <c r="A15" s="43" t="s">
        <v>41</v>
      </c>
      <c r="B15" s="57" t="s">
        <v>42</v>
      </c>
      <c r="C15" s="43">
        <v>0</v>
      </c>
      <c r="D15" s="21" t="s">
        <v>102</v>
      </c>
      <c r="E15" s="57" t="s">
        <v>43</v>
      </c>
      <c r="F15" s="155">
        <v>0</v>
      </c>
      <c r="G15" s="156" t="s">
        <v>103</v>
      </c>
      <c r="H15" s="57" t="s">
        <v>43</v>
      </c>
      <c r="I15" s="155">
        <v>0</v>
      </c>
      <c r="J15" s="156" t="s">
        <v>103</v>
      </c>
      <c r="K15" s="57" t="s">
        <v>44</v>
      </c>
      <c r="L15" s="155">
        <v>0</v>
      </c>
      <c r="M15" s="21" t="s">
        <v>104</v>
      </c>
      <c r="N15" s="57" t="s">
        <v>670</v>
      </c>
      <c r="O15" s="155" t="s">
        <v>670</v>
      </c>
      <c r="P15" s="58"/>
      <c r="Q15" s="43"/>
      <c r="R15" s="45" t="s">
        <v>683</v>
      </c>
      <c r="S15" s="57" t="s">
        <v>2854</v>
      </c>
      <c r="T15" s="43">
        <v>0</v>
      </c>
      <c r="U15" s="23" t="s">
        <v>2954</v>
      </c>
      <c r="V15" s="57" t="s">
        <v>2854</v>
      </c>
      <c r="W15" s="43">
        <v>0</v>
      </c>
      <c r="X15" s="23" t="s">
        <v>2954</v>
      </c>
      <c r="Y15" s="57" t="s">
        <v>2854</v>
      </c>
      <c r="Z15" s="43">
        <v>0</v>
      </c>
      <c r="AA15" s="21" t="s">
        <v>2954</v>
      </c>
      <c r="AB15" s="57" t="s">
        <v>2854</v>
      </c>
      <c r="AC15" s="43">
        <v>0</v>
      </c>
      <c r="AD15" s="21" t="s">
        <v>2954</v>
      </c>
      <c r="AE15" s="57" t="s">
        <v>2855</v>
      </c>
      <c r="AF15" s="43">
        <v>0</v>
      </c>
      <c r="AG15" s="144" t="s">
        <v>854</v>
      </c>
    </row>
    <row r="16" spans="1:33" x14ac:dyDescent="0.25">
      <c r="A16" s="43" t="s">
        <v>45</v>
      </c>
      <c r="B16" s="57" t="s">
        <v>46</v>
      </c>
      <c r="C16" s="43">
        <v>0</v>
      </c>
      <c r="D16" s="21" t="s">
        <v>2823</v>
      </c>
      <c r="E16" s="57" t="s">
        <v>46</v>
      </c>
      <c r="F16" s="155">
        <v>0</v>
      </c>
      <c r="G16" s="156" t="s">
        <v>2823</v>
      </c>
      <c r="H16" s="57" t="s">
        <v>46</v>
      </c>
      <c r="I16" s="155">
        <v>0</v>
      </c>
      <c r="J16" s="156" t="s">
        <v>2823</v>
      </c>
      <c r="K16" s="57" t="s">
        <v>46</v>
      </c>
      <c r="L16" s="155">
        <v>0</v>
      </c>
      <c r="M16" s="156" t="s">
        <v>2823</v>
      </c>
      <c r="N16" s="57" t="s">
        <v>670</v>
      </c>
      <c r="O16" s="155" t="s">
        <v>670</v>
      </c>
      <c r="P16" s="58"/>
      <c r="Q16" s="43"/>
      <c r="R16" s="111" t="s">
        <v>685</v>
      </c>
      <c r="S16" s="126"/>
      <c r="T16" s="101"/>
      <c r="U16" s="127"/>
      <c r="V16" s="126"/>
      <c r="W16" s="101"/>
      <c r="X16" s="127"/>
      <c r="Y16" s="126"/>
      <c r="Z16" s="101"/>
      <c r="AA16" s="127"/>
      <c r="AB16" s="126"/>
      <c r="AC16" s="101"/>
      <c r="AD16" s="127"/>
      <c r="AE16" s="126"/>
      <c r="AF16" s="101"/>
      <c r="AG16" s="146"/>
    </row>
    <row r="17" spans="1:33" x14ac:dyDescent="0.25">
      <c r="A17" s="43" t="s">
        <v>47</v>
      </c>
      <c r="B17" s="125" t="s">
        <v>48</v>
      </c>
      <c r="C17" s="43">
        <v>1</v>
      </c>
      <c r="D17" s="21" t="s">
        <v>105</v>
      </c>
      <c r="E17" s="57" t="s">
        <v>49</v>
      </c>
      <c r="F17" s="155">
        <v>0</v>
      </c>
      <c r="G17" s="156" t="s">
        <v>2824</v>
      </c>
      <c r="H17" s="57" t="s">
        <v>49</v>
      </c>
      <c r="I17" s="155">
        <v>0</v>
      </c>
      <c r="J17" s="156" t="s">
        <v>2824</v>
      </c>
      <c r="K17" s="57" t="s">
        <v>49</v>
      </c>
      <c r="L17" s="155">
        <v>0</v>
      </c>
      <c r="M17" s="156" t="s">
        <v>2824</v>
      </c>
      <c r="N17" s="57" t="s">
        <v>670</v>
      </c>
      <c r="O17" s="155" t="s">
        <v>670</v>
      </c>
      <c r="P17" s="58"/>
      <c r="Q17" s="43"/>
      <c r="R17" s="46" t="s">
        <v>686</v>
      </c>
      <c r="S17" s="57" t="s">
        <v>2856</v>
      </c>
      <c r="T17" s="43">
        <v>0</v>
      </c>
      <c r="U17" s="23" t="s">
        <v>855</v>
      </c>
      <c r="V17" s="57" t="s">
        <v>2856</v>
      </c>
      <c r="W17" s="43">
        <v>0</v>
      </c>
      <c r="X17" s="23" t="s">
        <v>855</v>
      </c>
      <c r="Y17" s="57" t="s">
        <v>2856</v>
      </c>
      <c r="Z17" s="43">
        <v>0</v>
      </c>
      <c r="AA17" s="23" t="s">
        <v>855</v>
      </c>
      <c r="AB17" s="57" t="s">
        <v>2856</v>
      </c>
      <c r="AC17" s="43">
        <v>0</v>
      </c>
      <c r="AD17" s="21" t="s">
        <v>856</v>
      </c>
      <c r="AE17" s="57" t="s">
        <v>687</v>
      </c>
      <c r="AF17" s="43">
        <v>0</v>
      </c>
      <c r="AG17" s="144" t="s">
        <v>857</v>
      </c>
    </row>
    <row r="18" spans="1:33" x14ac:dyDescent="0.25">
      <c r="A18" s="43" t="s">
        <v>50</v>
      </c>
      <c r="B18" s="57" t="s">
        <v>51</v>
      </c>
      <c r="C18" s="43">
        <v>0</v>
      </c>
      <c r="D18" s="21" t="s">
        <v>2825</v>
      </c>
      <c r="E18" s="57" t="s">
        <v>51</v>
      </c>
      <c r="F18" s="155">
        <v>0</v>
      </c>
      <c r="G18" s="156" t="s">
        <v>2825</v>
      </c>
      <c r="H18" s="57" t="s">
        <v>52</v>
      </c>
      <c r="I18" s="155">
        <v>0</v>
      </c>
      <c r="J18" s="21" t="s">
        <v>106</v>
      </c>
      <c r="K18" s="125" t="s">
        <v>53</v>
      </c>
      <c r="L18" s="155">
        <v>1</v>
      </c>
      <c r="M18" s="21" t="s">
        <v>107</v>
      </c>
      <c r="N18" s="57" t="s">
        <v>670</v>
      </c>
      <c r="O18" s="155" t="s">
        <v>670</v>
      </c>
      <c r="P18" s="58"/>
      <c r="Q18" s="43"/>
      <c r="R18" s="46" t="s">
        <v>688</v>
      </c>
      <c r="S18" s="57" t="s">
        <v>2857</v>
      </c>
      <c r="T18" s="43">
        <v>0</v>
      </c>
      <c r="U18" s="23" t="s">
        <v>2955</v>
      </c>
      <c r="V18" s="57" t="s">
        <v>2857</v>
      </c>
      <c r="W18" s="43">
        <v>0</v>
      </c>
      <c r="X18" s="23" t="s">
        <v>2955</v>
      </c>
      <c r="Y18" s="57" t="s">
        <v>2857</v>
      </c>
      <c r="Z18" s="43">
        <v>0</v>
      </c>
      <c r="AA18" s="21" t="s">
        <v>2956</v>
      </c>
      <c r="AB18" s="57" t="s">
        <v>2857</v>
      </c>
      <c r="AC18" s="43">
        <v>0</v>
      </c>
      <c r="AD18" s="21" t="s">
        <v>856</v>
      </c>
      <c r="AE18" s="57" t="s">
        <v>689</v>
      </c>
      <c r="AF18" s="43">
        <v>0</v>
      </c>
      <c r="AG18" s="144" t="s">
        <v>2957</v>
      </c>
    </row>
    <row r="19" spans="1:33" ht="28.5" x14ac:dyDescent="0.25">
      <c r="A19" s="43" t="s">
        <v>54</v>
      </c>
      <c r="B19" s="125" t="s">
        <v>55</v>
      </c>
      <c r="C19" s="43">
        <v>1</v>
      </c>
      <c r="D19" s="21" t="s">
        <v>2826</v>
      </c>
      <c r="E19" s="125" t="s">
        <v>55</v>
      </c>
      <c r="F19" s="155">
        <v>1</v>
      </c>
      <c r="G19" s="156" t="s">
        <v>2826</v>
      </c>
      <c r="H19" s="125" t="s">
        <v>55</v>
      </c>
      <c r="I19" s="155">
        <v>1</v>
      </c>
      <c r="J19" s="156" t="s">
        <v>2826</v>
      </c>
      <c r="K19" s="125" t="s">
        <v>56</v>
      </c>
      <c r="L19" s="155">
        <v>1</v>
      </c>
      <c r="M19" s="21" t="s">
        <v>108</v>
      </c>
      <c r="N19" s="57" t="s">
        <v>670</v>
      </c>
      <c r="O19" s="155" t="s">
        <v>670</v>
      </c>
      <c r="P19" s="58"/>
      <c r="Q19" s="43"/>
      <c r="R19" s="46" t="s">
        <v>690</v>
      </c>
      <c r="S19" s="125" t="s">
        <v>2858</v>
      </c>
      <c r="T19" s="6">
        <v>1</v>
      </c>
      <c r="U19" s="23" t="s">
        <v>2959</v>
      </c>
      <c r="V19" s="125" t="s">
        <v>2858</v>
      </c>
      <c r="W19" s="6">
        <v>1</v>
      </c>
      <c r="X19" s="23" t="s">
        <v>2959</v>
      </c>
      <c r="Y19" s="125" t="s">
        <v>2858</v>
      </c>
      <c r="Z19" s="6">
        <v>1</v>
      </c>
      <c r="AA19" s="21" t="s">
        <v>2959</v>
      </c>
      <c r="AB19" s="125" t="s">
        <v>2858</v>
      </c>
      <c r="AC19" s="6">
        <v>1</v>
      </c>
      <c r="AD19" s="21" t="s">
        <v>2958</v>
      </c>
      <c r="AE19" s="57" t="s">
        <v>691</v>
      </c>
      <c r="AF19" s="43">
        <v>0</v>
      </c>
      <c r="AG19" s="144" t="s">
        <v>2960</v>
      </c>
    </row>
    <row r="20" spans="1:33" x14ac:dyDescent="0.25">
      <c r="A20" s="43" t="s">
        <v>57</v>
      </c>
      <c r="B20" s="57" t="s">
        <v>58</v>
      </c>
      <c r="C20" s="43">
        <v>0</v>
      </c>
      <c r="D20" s="21" t="s">
        <v>2827</v>
      </c>
      <c r="E20" s="57" t="s">
        <v>58</v>
      </c>
      <c r="F20" s="155">
        <v>0</v>
      </c>
      <c r="G20" s="156" t="s">
        <v>2827</v>
      </c>
      <c r="H20" s="57" t="s">
        <v>59</v>
      </c>
      <c r="I20" s="155">
        <v>0</v>
      </c>
      <c r="J20" s="156" t="s">
        <v>2828</v>
      </c>
      <c r="K20" s="57" t="s">
        <v>59</v>
      </c>
      <c r="L20" s="155">
        <v>0</v>
      </c>
      <c r="M20" s="156" t="s">
        <v>2828</v>
      </c>
      <c r="N20" s="57" t="s">
        <v>670</v>
      </c>
      <c r="O20" s="155" t="s">
        <v>670</v>
      </c>
      <c r="P20" s="58"/>
      <c r="Q20" s="43"/>
      <c r="R20" s="46" t="s">
        <v>692</v>
      </c>
      <c r="S20" s="125" t="s">
        <v>2859</v>
      </c>
      <c r="T20" s="6">
        <v>1</v>
      </c>
      <c r="U20" s="23" t="s">
        <v>858</v>
      </c>
      <c r="V20" s="125" t="s">
        <v>2859</v>
      </c>
      <c r="W20" s="6">
        <v>1</v>
      </c>
      <c r="X20" s="23" t="s">
        <v>858</v>
      </c>
      <c r="Y20" s="125" t="s">
        <v>2859</v>
      </c>
      <c r="Z20" s="6">
        <v>1</v>
      </c>
      <c r="AA20" s="21" t="s">
        <v>858</v>
      </c>
      <c r="AB20" s="57" t="s">
        <v>693</v>
      </c>
      <c r="AC20" s="43">
        <v>0</v>
      </c>
      <c r="AD20" s="21" t="s">
        <v>2961</v>
      </c>
      <c r="AE20" s="57" t="s">
        <v>289</v>
      </c>
      <c r="AF20" s="43" t="s">
        <v>670</v>
      </c>
      <c r="AG20" s="145" t="s">
        <v>289</v>
      </c>
    </row>
    <row r="21" spans="1:33" x14ac:dyDescent="0.25">
      <c r="A21" s="43" t="s">
        <v>60</v>
      </c>
      <c r="B21" s="57" t="s">
        <v>61</v>
      </c>
      <c r="C21" s="43">
        <v>0</v>
      </c>
      <c r="D21" s="21" t="s">
        <v>2829</v>
      </c>
      <c r="E21" s="57" t="s">
        <v>61</v>
      </c>
      <c r="F21" s="155">
        <v>0</v>
      </c>
      <c r="G21" s="156" t="s">
        <v>2829</v>
      </c>
      <c r="H21" s="57" t="s">
        <v>61</v>
      </c>
      <c r="I21" s="155">
        <v>0</v>
      </c>
      <c r="J21" s="156" t="s">
        <v>2829</v>
      </c>
      <c r="K21" s="57" t="s">
        <v>61</v>
      </c>
      <c r="L21" s="155">
        <v>0</v>
      </c>
      <c r="M21" s="156" t="s">
        <v>2829</v>
      </c>
      <c r="N21" s="57" t="s">
        <v>670</v>
      </c>
      <c r="O21" s="155" t="s">
        <v>670</v>
      </c>
      <c r="P21" s="58"/>
      <c r="Q21" s="43"/>
      <c r="R21" s="111" t="s">
        <v>1991</v>
      </c>
      <c r="S21" s="126"/>
      <c r="T21" s="101"/>
      <c r="U21" s="127"/>
      <c r="V21" s="126"/>
      <c r="W21" s="101"/>
      <c r="X21" s="127"/>
      <c r="Y21" s="126"/>
      <c r="Z21" s="101"/>
      <c r="AA21" s="127"/>
      <c r="AB21" s="126"/>
      <c r="AC21" s="101"/>
      <c r="AD21" s="127"/>
      <c r="AE21" s="126"/>
      <c r="AF21" s="101"/>
      <c r="AG21" s="139"/>
    </row>
    <row r="22" spans="1:33" x14ac:dyDescent="0.25">
      <c r="A22" s="43" t="s">
        <v>62</v>
      </c>
      <c r="B22" s="57" t="s">
        <v>63</v>
      </c>
      <c r="C22" s="43">
        <v>0</v>
      </c>
      <c r="D22" s="21" t="s">
        <v>2830</v>
      </c>
      <c r="E22" s="57" t="s">
        <v>63</v>
      </c>
      <c r="F22" s="155">
        <v>0</v>
      </c>
      <c r="G22" s="156" t="s">
        <v>2830</v>
      </c>
      <c r="H22" s="57" t="s">
        <v>64</v>
      </c>
      <c r="I22" s="155">
        <v>0</v>
      </c>
      <c r="J22" s="156" t="s">
        <v>2831</v>
      </c>
      <c r="K22" s="57" t="s">
        <v>64</v>
      </c>
      <c r="L22" s="155">
        <v>0</v>
      </c>
      <c r="M22" s="156" t="s">
        <v>2831</v>
      </c>
      <c r="N22" s="57" t="s">
        <v>670</v>
      </c>
      <c r="O22" s="155" t="s">
        <v>670</v>
      </c>
      <c r="P22" s="58"/>
      <c r="Q22" s="43"/>
      <c r="R22" s="46" t="s">
        <v>695</v>
      </c>
      <c r="S22" s="125" t="s">
        <v>696</v>
      </c>
      <c r="T22" s="6">
        <v>1</v>
      </c>
      <c r="U22" s="23" t="s">
        <v>859</v>
      </c>
      <c r="V22" s="125" t="s">
        <v>2860</v>
      </c>
      <c r="W22" s="6">
        <v>1</v>
      </c>
      <c r="X22" s="23" t="s">
        <v>860</v>
      </c>
      <c r="Y22" s="125" t="s">
        <v>2860</v>
      </c>
      <c r="Z22" s="6">
        <v>1</v>
      </c>
      <c r="AA22" s="21" t="s">
        <v>861</v>
      </c>
      <c r="AB22" s="57" t="s">
        <v>697</v>
      </c>
      <c r="AC22" s="43">
        <v>0</v>
      </c>
      <c r="AD22" s="21" t="s">
        <v>862</v>
      </c>
      <c r="AE22" s="57" t="s">
        <v>698</v>
      </c>
      <c r="AF22" s="43">
        <v>0</v>
      </c>
      <c r="AG22" s="133" t="s">
        <v>863</v>
      </c>
    </row>
    <row r="23" spans="1:33" x14ac:dyDescent="0.25">
      <c r="A23" s="43" t="s">
        <v>65</v>
      </c>
      <c r="B23" s="57" t="s">
        <v>66</v>
      </c>
      <c r="C23" s="43">
        <v>0</v>
      </c>
      <c r="D23" s="21" t="s">
        <v>2832</v>
      </c>
      <c r="E23" s="57" t="s">
        <v>66</v>
      </c>
      <c r="F23" s="155">
        <v>0</v>
      </c>
      <c r="G23" s="156" t="s">
        <v>2832</v>
      </c>
      <c r="H23" s="57" t="s">
        <v>66</v>
      </c>
      <c r="I23" s="155">
        <v>0</v>
      </c>
      <c r="J23" s="156" t="s">
        <v>2832</v>
      </c>
      <c r="K23" s="125" t="s">
        <v>67</v>
      </c>
      <c r="L23" s="155">
        <v>1</v>
      </c>
      <c r="M23" s="21" t="s">
        <v>109</v>
      </c>
      <c r="N23" s="57" t="s">
        <v>670</v>
      </c>
      <c r="O23" s="155" t="s">
        <v>670</v>
      </c>
      <c r="P23" s="58"/>
      <c r="Q23" s="43"/>
      <c r="R23" s="46" t="s">
        <v>699</v>
      </c>
      <c r="S23" s="57" t="s">
        <v>2861</v>
      </c>
      <c r="T23" s="43">
        <v>0</v>
      </c>
      <c r="U23" s="23" t="s">
        <v>864</v>
      </c>
      <c r="V23" s="57" t="s">
        <v>2861</v>
      </c>
      <c r="W23" s="43">
        <v>0</v>
      </c>
      <c r="X23" s="23" t="s">
        <v>864</v>
      </c>
      <c r="Y23" s="57" t="s">
        <v>2861</v>
      </c>
      <c r="Z23" s="43">
        <v>0</v>
      </c>
      <c r="AA23" s="21" t="s">
        <v>865</v>
      </c>
      <c r="AB23" s="57" t="s">
        <v>2861</v>
      </c>
      <c r="AC23" s="43">
        <v>0</v>
      </c>
      <c r="AD23" s="21" t="s">
        <v>866</v>
      </c>
      <c r="AE23" s="57" t="s">
        <v>700</v>
      </c>
      <c r="AF23" s="43">
        <v>0</v>
      </c>
      <c r="AG23" s="133" t="s">
        <v>2962</v>
      </c>
    </row>
    <row r="24" spans="1:33" x14ac:dyDescent="0.25">
      <c r="A24" s="43" t="s">
        <v>68</v>
      </c>
      <c r="B24" s="57" t="s">
        <v>69</v>
      </c>
      <c r="C24" s="43">
        <v>0</v>
      </c>
      <c r="D24" s="21" t="s">
        <v>2833</v>
      </c>
      <c r="E24" s="57" t="s">
        <v>69</v>
      </c>
      <c r="F24" s="155">
        <v>0</v>
      </c>
      <c r="G24" s="156" t="s">
        <v>2833</v>
      </c>
      <c r="H24" s="57" t="s">
        <v>69</v>
      </c>
      <c r="I24" s="155">
        <v>0</v>
      </c>
      <c r="J24" s="156" t="s">
        <v>2833</v>
      </c>
      <c r="K24" s="57" t="s">
        <v>69</v>
      </c>
      <c r="L24" s="155">
        <v>0</v>
      </c>
      <c r="M24" s="156" t="s">
        <v>2833</v>
      </c>
      <c r="N24" s="57" t="s">
        <v>670</v>
      </c>
      <c r="O24" s="155" t="s">
        <v>670</v>
      </c>
      <c r="P24" s="58"/>
      <c r="Q24" s="43"/>
      <c r="R24" s="46" t="s">
        <v>2863</v>
      </c>
      <c r="S24" s="57" t="s">
        <v>2862</v>
      </c>
      <c r="T24" s="43">
        <v>0</v>
      </c>
      <c r="U24" s="23" t="s">
        <v>867</v>
      </c>
      <c r="V24" s="57" t="s">
        <v>2862</v>
      </c>
      <c r="W24" s="43">
        <v>0</v>
      </c>
      <c r="X24" s="23" t="s">
        <v>867</v>
      </c>
      <c r="Y24" s="57" t="s">
        <v>2862</v>
      </c>
      <c r="Z24" s="43">
        <v>0</v>
      </c>
      <c r="AA24" s="21" t="s">
        <v>868</v>
      </c>
      <c r="AB24" s="57" t="s">
        <v>289</v>
      </c>
      <c r="AC24" s="43" t="s">
        <v>670</v>
      </c>
      <c r="AD24" s="21" t="s">
        <v>868</v>
      </c>
      <c r="AE24" s="57" t="s">
        <v>701</v>
      </c>
      <c r="AF24" s="43">
        <v>0</v>
      </c>
      <c r="AG24" s="133" t="s">
        <v>2963</v>
      </c>
    </row>
    <row r="25" spans="1:33" x14ac:dyDescent="0.25">
      <c r="A25" s="43" t="s">
        <v>70</v>
      </c>
      <c r="B25" s="57" t="s">
        <v>71</v>
      </c>
      <c r="C25" s="43">
        <v>0</v>
      </c>
      <c r="D25" s="21" t="s">
        <v>2834</v>
      </c>
      <c r="E25" s="57" t="s">
        <v>71</v>
      </c>
      <c r="F25" s="155">
        <v>0</v>
      </c>
      <c r="G25" s="156" t="s">
        <v>2834</v>
      </c>
      <c r="H25" s="57" t="s">
        <v>71</v>
      </c>
      <c r="I25" s="155">
        <v>0</v>
      </c>
      <c r="J25" s="156" t="s">
        <v>2834</v>
      </c>
      <c r="K25" s="57" t="s">
        <v>71</v>
      </c>
      <c r="L25" s="155">
        <v>0</v>
      </c>
      <c r="M25" s="156" t="s">
        <v>2834</v>
      </c>
      <c r="N25" s="57" t="s">
        <v>670</v>
      </c>
      <c r="O25" s="155" t="s">
        <v>670</v>
      </c>
      <c r="P25" s="58"/>
      <c r="Q25" s="43"/>
      <c r="R25" s="46" t="s">
        <v>2867</v>
      </c>
      <c r="S25" s="57" t="s">
        <v>702</v>
      </c>
      <c r="T25" s="43">
        <v>0</v>
      </c>
      <c r="U25" s="23" t="s">
        <v>869</v>
      </c>
      <c r="V25" s="57" t="s">
        <v>2866</v>
      </c>
      <c r="W25" s="43">
        <v>0</v>
      </c>
      <c r="X25" s="23" t="s">
        <v>870</v>
      </c>
      <c r="Y25" s="57" t="s">
        <v>2866</v>
      </c>
      <c r="Z25" s="43">
        <v>0</v>
      </c>
      <c r="AA25" s="58" t="s">
        <v>871</v>
      </c>
      <c r="AB25" s="57" t="s">
        <v>703</v>
      </c>
      <c r="AC25" s="43">
        <v>0</v>
      </c>
      <c r="AD25" s="21" t="s">
        <v>866</v>
      </c>
      <c r="AE25" s="57" t="s">
        <v>704</v>
      </c>
      <c r="AF25" s="43">
        <v>0</v>
      </c>
      <c r="AG25" s="133" t="s">
        <v>2963</v>
      </c>
    </row>
    <row r="26" spans="1:33" x14ac:dyDescent="0.25">
      <c r="A26" s="43" t="s">
        <v>72</v>
      </c>
      <c r="B26" s="125" t="s">
        <v>73</v>
      </c>
      <c r="C26" s="43">
        <v>1</v>
      </c>
      <c r="D26" s="21" t="s">
        <v>110</v>
      </c>
      <c r="E26" s="57" t="s">
        <v>74</v>
      </c>
      <c r="F26" s="155">
        <v>0</v>
      </c>
      <c r="G26" s="156" t="s">
        <v>2835</v>
      </c>
      <c r="H26" s="57" t="s">
        <v>74</v>
      </c>
      <c r="I26" s="155">
        <v>0</v>
      </c>
      <c r="J26" s="156" t="s">
        <v>2835</v>
      </c>
      <c r="K26" s="57" t="s">
        <v>75</v>
      </c>
      <c r="L26" s="155">
        <v>0</v>
      </c>
      <c r="M26" s="21" t="s">
        <v>111</v>
      </c>
      <c r="N26" s="57" t="s">
        <v>670</v>
      </c>
      <c r="O26" s="155" t="s">
        <v>670</v>
      </c>
      <c r="P26" s="58"/>
      <c r="Q26" s="43"/>
      <c r="R26" s="46" t="s">
        <v>2868</v>
      </c>
      <c r="S26" s="57" t="s">
        <v>705</v>
      </c>
      <c r="T26" s="43">
        <v>0</v>
      </c>
      <c r="U26" s="23" t="s">
        <v>872</v>
      </c>
      <c r="V26" s="57" t="s">
        <v>706</v>
      </c>
      <c r="W26" s="43">
        <v>0</v>
      </c>
      <c r="X26" s="23" t="s">
        <v>873</v>
      </c>
      <c r="Y26" s="57" t="s">
        <v>707</v>
      </c>
      <c r="Z26" s="43">
        <v>0</v>
      </c>
      <c r="AA26" s="21" t="s">
        <v>874</v>
      </c>
      <c r="AB26" s="57" t="s">
        <v>708</v>
      </c>
      <c r="AC26" s="43">
        <v>0</v>
      </c>
      <c r="AD26" s="21" t="s">
        <v>875</v>
      </c>
      <c r="AE26" s="57" t="s">
        <v>709</v>
      </c>
      <c r="AF26" s="43">
        <v>0</v>
      </c>
      <c r="AG26" s="133" t="s">
        <v>2964</v>
      </c>
    </row>
    <row r="27" spans="1:33" ht="28.5" x14ac:dyDescent="0.25">
      <c r="A27" s="43" t="s">
        <v>76</v>
      </c>
      <c r="B27" s="57" t="s">
        <v>77</v>
      </c>
      <c r="C27" s="43">
        <v>0</v>
      </c>
      <c r="D27" s="21" t="s">
        <v>112</v>
      </c>
      <c r="E27" s="57" t="s">
        <v>77</v>
      </c>
      <c r="F27" s="155">
        <v>0</v>
      </c>
      <c r="G27" s="156" t="s">
        <v>112</v>
      </c>
      <c r="H27" s="157" t="s">
        <v>670</v>
      </c>
      <c r="I27" s="155" t="s">
        <v>670</v>
      </c>
      <c r="J27" s="158"/>
      <c r="K27" s="57" t="s">
        <v>670</v>
      </c>
      <c r="L27" s="155" t="s">
        <v>670</v>
      </c>
      <c r="M27" s="58"/>
      <c r="N27" s="57" t="s">
        <v>670</v>
      </c>
      <c r="O27" s="155" t="s">
        <v>670</v>
      </c>
      <c r="P27" s="58"/>
      <c r="Q27" s="43"/>
      <c r="R27" s="46" t="s">
        <v>2869</v>
      </c>
      <c r="S27" s="57" t="s">
        <v>289</v>
      </c>
      <c r="T27" s="43" t="s">
        <v>670</v>
      </c>
      <c r="U27" s="58" t="s">
        <v>289</v>
      </c>
      <c r="V27" s="57" t="s">
        <v>289</v>
      </c>
      <c r="W27" s="43" t="s">
        <v>670</v>
      </c>
      <c r="X27" s="58" t="s">
        <v>289</v>
      </c>
      <c r="Y27" s="57" t="s">
        <v>2851</v>
      </c>
      <c r="Z27" s="43">
        <v>0</v>
      </c>
      <c r="AA27" s="21" t="s">
        <v>876</v>
      </c>
      <c r="AB27" s="57" t="s">
        <v>2851</v>
      </c>
      <c r="AC27" s="43">
        <v>0</v>
      </c>
      <c r="AD27" s="21" t="s">
        <v>877</v>
      </c>
      <c r="AE27" s="57" t="s">
        <v>710</v>
      </c>
      <c r="AF27" s="43">
        <v>0</v>
      </c>
      <c r="AG27" s="133" t="s">
        <v>2965</v>
      </c>
    </row>
    <row r="28" spans="1:33" ht="29.25" thickBot="1" x14ac:dyDescent="0.3">
      <c r="A28" s="43" t="s">
        <v>78</v>
      </c>
      <c r="B28" s="57" t="s">
        <v>79</v>
      </c>
      <c r="C28" s="43">
        <v>0</v>
      </c>
      <c r="D28" s="21" t="s">
        <v>113</v>
      </c>
      <c r="E28" s="57" t="s">
        <v>79</v>
      </c>
      <c r="F28" s="155">
        <v>0</v>
      </c>
      <c r="G28" s="156" t="s">
        <v>113</v>
      </c>
      <c r="H28" s="57" t="s">
        <v>670</v>
      </c>
      <c r="I28" s="155" t="s">
        <v>670</v>
      </c>
      <c r="J28" s="58"/>
      <c r="K28" s="57" t="s">
        <v>670</v>
      </c>
      <c r="L28" s="155" t="s">
        <v>670</v>
      </c>
      <c r="M28" s="58"/>
      <c r="N28" s="57" t="s">
        <v>670</v>
      </c>
      <c r="O28" s="155" t="s">
        <v>670</v>
      </c>
      <c r="P28" s="58"/>
      <c r="Q28" s="43"/>
      <c r="R28" s="46" t="s">
        <v>2870</v>
      </c>
      <c r="S28" s="57" t="s">
        <v>711</v>
      </c>
      <c r="T28" s="43">
        <v>0</v>
      </c>
      <c r="U28" s="23" t="s">
        <v>878</v>
      </c>
      <c r="V28" s="57" t="s">
        <v>2871</v>
      </c>
      <c r="W28" s="43">
        <v>0</v>
      </c>
      <c r="X28" s="23" t="s">
        <v>879</v>
      </c>
      <c r="Y28" s="57" t="s">
        <v>2871</v>
      </c>
      <c r="Z28" s="43">
        <v>0</v>
      </c>
      <c r="AA28" s="21" t="s">
        <v>880</v>
      </c>
      <c r="AB28" s="125" t="s">
        <v>712</v>
      </c>
      <c r="AC28" s="6">
        <v>1</v>
      </c>
      <c r="AD28" s="21" t="s">
        <v>881</v>
      </c>
      <c r="AE28" s="57" t="s">
        <v>713</v>
      </c>
      <c r="AF28" s="43">
        <v>0</v>
      </c>
      <c r="AG28" s="133" t="s">
        <v>2966</v>
      </c>
    </row>
    <row r="29" spans="1:33" x14ac:dyDescent="0.25">
      <c r="A29" s="160" t="s">
        <v>1582</v>
      </c>
      <c r="B29" s="373">
        <v>20</v>
      </c>
      <c r="C29" s="374"/>
      <c r="D29" s="375"/>
      <c r="E29" s="373">
        <v>20</v>
      </c>
      <c r="F29" s="374"/>
      <c r="G29" s="375"/>
      <c r="H29" s="373">
        <v>18</v>
      </c>
      <c r="I29" s="374"/>
      <c r="J29" s="375"/>
      <c r="K29" s="373">
        <v>18</v>
      </c>
      <c r="L29" s="374"/>
      <c r="M29" s="375"/>
      <c r="N29" s="373">
        <v>8</v>
      </c>
      <c r="O29" s="374"/>
      <c r="P29" s="382"/>
      <c r="Q29" s="43"/>
      <c r="R29" s="46" t="s">
        <v>2872</v>
      </c>
      <c r="S29" s="57" t="s">
        <v>2873</v>
      </c>
      <c r="T29" s="43">
        <v>0</v>
      </c>
      <c r="U29" s="23" t="s">
        <v>882</v>
      </c>
      <c r="V29" s="57" t="s">
        <v>2873</v>
      </c>
      <c r="W29" s="43">
        <v>0</v>
      </c>
      <c r="X29" s="23" t="s">
        <v>883</v>
      </c>
      <c r="Y29" s="125" t="s">
        <v>2874</v>
      </c>
      <c r="Z29" s="6">
        <v>1</v>
      </c>
      <c r="AA29" s="21" t="s">
        <v>884</v>
      </c>
      <c r="AB29" s="125" t="s">
        <v>2874</v>
      </c>
      <c r="AC29" s="6">
        <v>1</v>
      </c>
      <c r="AD29" s="21" t="s">
        <v>884</v>
      </c>
      <c r="AE29" s="57" t="s">
        <v>714</v>
      </c>
      <c r="AF29" s="43">
        <v>0</v>
      </c>
      <c r="AG29" s="133" t="s">
        <v>2967</v>
      </c>
    </row>
    <row r="30" spans="1:33" ht="28.5" x14ac:dyDescent="0.25">
      <c r="A30" s="161" t="s">
        <v>81</v>
      </c>
      <c r="B30" s="376">
        <f>SUM(C7:C28)</f>
        <v>4</v>
      </c>
      <c r="C30" s="377"/>
      <c r="D30" s="378"/>
      <c r="E30" s="376">
        <f>SUM(F7:F28)</f>
        <v>3</v>
      </c>
      <c r="F30" s="377"/>
      <c r="G30" s="378"/>
      <c r="H30" s="376">
        <f>SUM(I7:I28)</f>
        <v>2</v>
      </c>
      <c r="I30" s="377"/>
      <c r="J30" s="378"/>
      <c r="K30" s="376">
        <f>SUM(L7:L28)</f>
        <v>4</v>
      </c>
      <c r="L30" s="377"/>
      <c r="M30" s="378"/>
      <c r="N30" s="376">
        <f>SUM(O7:O28)</f>
        <v>3</v>
      </c>
      <c r="O30" s="377"/>
      <c r="P30" s="388"/>
      <c r="Q30" s="43"/>
      <c r="R30" s="46" t="s">
        <v>2875</v>
      </c>
      <c r="S30" s="57" t="s">
        <v>289</v>
      </c>
      <c r="T30" s="43" t="s">
        <v>670</v>
      </c>
      <c r="U30" s="58" t="s">
        <v>289</v>
      </c>
      <c r="V30" s="125" t="s">
        <v>2876</v>
      </c>
      <c r="W30" s="6">
        <v>1</v>
      </c>
      <c r="X30" s="23" t="s">
        <v>885</v>
      </c>
      <c r="Y30" s="125" t="s">
        <v>2876</v>
      </c>
      <c r="Z30" s="6">
        <v>1</v>
      </c>
      <c r="AA30" s="21" t="s">
        <v>886</v>
      </c>
      <c r="AB30" s="57" t="s">
        <v>715</v>
      </c>
      <c r="AC30" s="43">
        <v>0</v>
      </c>
      <c r="AD30" s="21" t="s">
        <v>886</v>
      </c>
      <c r="AE30" s="57" t="s">
        <v>716</v>
      </c>
      <c r="AF30" s="43">
        <v>0</v>
      </c>
      <c r="AG30" s="133" t="s">
        <v>2968</v>
      </c>
    </row>
    <row r="31" spans="1:33" ht="15.75" thickBot="1" x14ac:dyDescent="0.3">
      <c r="A31" s="162" t="s">
        <v>82</v>
      </c>
      <c r="B31" s="379">
        <f>400/20</f>
        <v>20</v>
      </c>
      <c r="C31" s="380"/>
      <c r="D31" s="381"/>
      <c r="E31" s="379">
        <f>300/20</f>
        <v>15</v>
      </c>
      <c r="F31" s="380"/>
      <c r="G31" s="381"/>
      <c r="H31" s="379">
        <f>200/18</f>
        <v>11.111111111111111</v>
      </c>
      <c r="I31" s="380"/>
      <c r="J31" s="381"/>
      <c r="K31" s="379">
        <f>400/18</f>
        <v>22.222222222222221</v>
      </c>
      <c r="L31" s="380"/>
      <c r="M31" s="381"/>
      <c r="N31" s="379">
        <f>300/8</f>
        <v>37.5</v>
      </c>
      <c r="O31" s="380"/>
      <c r="P31" s="389"/>
      <c r="Q31" s="6"/>
      <c r="R31" s="46" t="s">
        <v>2877</v>
      </c>
      <c r="S31" s="57" t="s">
        <v>289</v>
      </c>
      <c r="T31" s="6" t="s">
        <v>670</v>
      </c>
      <c r="U31" s="58" t="s">
        <v>289</v>
      </c>
      <c r="V31" s="57" t="s">
        <v>289</v>
      </c>
      <c r="W31" s="6" t="s">
        <v>670</v>
      </c>
      <c r="X31" s="58" t="s">
        <v>289</v>
      </c>
      <c r="Y31" s="57" t="s">
        <v>289</v>
      </c>
      <c r="Z31" s="6" t="s">
        <v>670</v>
      </c>
      <c r="AA31" s="58" t="s">
        <v>289</v>
      </c>
      <c r="AB31" s="57" t="s">
        <v>2973</v>
      </c>
      <c r="AC31" s="43">
        <v>0</v>
      </c>
      <c r="AD31" s="23" t="s">
        <v>887</v>
      </c>
      <c r="AE31" s="57" t="s">
        <v>719</v>
      </c>
      <c r="AF31" s="43">
        <v>0</v>
      </c>
      <c r="AG31" s="133" t="s">
        <v>2969</v>
      </c>
    </row>
    <row r="32" spans="1:33" ht="28.5" x14ac:dyDescent="0.25">
      <c r="A32" s="6"/>
      <c r="B32" s="6"/>
      <c r="C32" s="6"/>
      <c r="D32" s="6"/>
      <c r="E32" s="6"/>
      <c r="F32" s="6"/>
      <c r="G32" s="6"/>
      <c r="H32" s="6"/>
      <c r="I32" s="6"/>
      <c r="J32" s="6"/>
      <c r="K32" s="6"/>
      <c r="L32" s="6"/>
      <c r="M32" s="6"/>
      <c r="N32" s="6"/>
      <c r="O32" s="6"/>
      <c r="P32" s="6"/>
      <c r="Q32" s="6"/>
      <c r="R32" s="46" t="s">
        <v>2878</v>
      </c>
      <c r="S32" s="57" t="s">
        <v>289</v>
      </c>
      <c r="T32" s="43" t="s">
        <v>670</v>
      </c>
      <c r="U32" s="58" t="s">
        <v>289</v>
      </c>
      <c r="V32" s="57" t="s">
        <v>289</v>
      </c>
      <c r="W32" s="43" t="s">
        <v>670</v>
      </c>
      <c r="X32" s="58" t="s">
        <v>289</v>
      </c>
      <c r="Y32" s="57" t="s">
        <v>720</v>
      </c>
      <c r="Z32" s="43">
        <v>0</v>
      </c>
      <c r="AA32" s="21" t="s">
        <v>888</v>
      </c>
      <c r="AB32" s="57" t="s">
        <v>720</v>
      </c>
      <c r="AC32" s="43">
        <v>0</v>
      </c>
      <c r="AD32" s="21" t="s">
        <v>888</v>
      </c>
      <c r="AE32" s="57" t="s">
        <v>721</v>
      </c>
      <c r="AF32" s="43">
        <v>0</v>
      </c>
      <c r="AG32" s="133" t="s">
        <v>2970</v>
      </c>
    </row>
    <row r="33" spans="1:33" ht="28.5" x14ac:dyDescent="0.25">
      <c r="A33" s="75" t="s">
        <v>2836</v>
      </c>
      <c r="B33" s="55"/>
      <c r="C33" s="55"/>
      <c r="D33" s="55"/>
      <c r="E33" s="55"/>
      <c r="F33" s="55"/>
      <c r="G33" s="55"/>
      <c r="H33" s="55"/>
      <c r="I33" s="55"/>
      <c r="J33" s="55"/>
      <c r="K33" s="55"/>
      <c r="L33" s="56"/>
      <c r="M33" s="43"/>
      <c r="N33" s="43"/>
      <c r="O33" s="43"/>
      <c r="P33" s="43"/>
      <c r="Q33" s="43"/>
      <c r="R33" s="46" t="s">
        <v>2879</v>
      </c>
      <c r="S33" s="57" t="s">
        <v>289</v>
      </c>
      <c r="T33" s="43" t="s">
        <v>670</v>
      </c>
      <c r="U33" s="58" t="s">
        <v>289</v>
      </c>
      <c r="V33" s="57" t="s">
        <v>289</v>
      </c>
      <c r="W33" s="43" t="s">
        <v>670</v>
      </c>
      <c r="X33" s="58" t="s">
        <v>289</v>
      </c>
      <c r="Y33" s="57" t="s">
        <v>722</v>
      </c>
      <c r="Z33" s="43">
        <v>0</v>
      </c>
      <c r="AA33" s="21" t="s">
        <v>889</v>
      </c>
      <c r="AB33" s="57" t="s">
        <v>723</v>
      </c>
      <c r="AC33" s="43">
        <v>0</v>
      </c>
      <c r="AD33" s="21" t="s">
        <v>890</v>
      </c>
      <c r="AE33" s="57" t="s">
        <v>724</v>
      </c>
      <c r="AF33" s="43">
        <v>0</v>
      </c>
      <c r="AG33" s="133" t="s">
        <v>2971</v>
      </c>
    </row>
    <row r="34" spans="1:33" ht="42.75" x14ac:dyDescent="0.25">
      <c r="A34" s="76" t="s">
        <v>83</v>
      </c>
      <c r="B34" s="43"/>
      <c r="C34" s="43"/>
      <c r="D34" s="43"/>
      <c r="E34" s="43"/>
      <c r="F34" s="43"/>
      <c r="G34" s="43"/>
      <c r="H34" s="43"/>
      <c r="I34" s="43"/>
      <c r="J34" s="43"/>
      <c r="K34" s="43"/>
      <c r="L34" s="58"/>
      <c r="M34" s="43"/>
      <c r="N34" s="43"/>
      <c r="O34" s="43"/>
      <c r="P34" s="43"/>
      <c r="Q34" s="43"/>
      <c r="R34" s="46" t="s">
        <v>2880</v>
      </c>
      <c r="S34" s="57" t="s">
        <v>289</v>
      </c>
      <c r="T34" s="43" t="s">
        <v>670</v>
      </c>
      <c r="U34" s="58" t="s">
        <v>289</v>
      </c>
      <c r="V34" s="57" t="s">
        <v>289</v>
      </c>
      <c r="W34" s="43" t="s">
        <v>670</v>
      </c>
      <c r="X34" s="58" t="s">
        <v>289</v>
      </c>
      <c r="Y34" s="57" t="s">
        <v>725</v>
      </c>
      <c r="Z34" s="43">
        <v>0</v>
      </c>
      <c r="AA34" s="21" t="s">
        <v>891</v>
      </c>
      <c r="AB34" s="57" t="s">
        <v>725</v>
      </c>
      <c r="AC34" s="43">
        <v>0</v>
      </c>
      <c r="AD34" s="21" t="s">
        <v>892</v>
      </c>
      <c r="AE34" s="57" t="s">
        <v>726</v>
      </c>
      <c r="AF34" s="43">
        <v>0</v>
      </c>
      <c r="AG34" s="133" t="s">
        <v>2972</v>
      </c>
    </row>
    <row r="35" spans="1:33" x14ac:dyDescent="0.25">
      <c r="A35" s="77" t="s">
        <v>84</v>
      </c>
      <c r="B35" s="43"/>
      <c r="C35" s="43"/>
      <c r="D35" s="43"/>
      <c r="E35" s="43"/>
      <c r="F35" s="43"/>
      <c r="G35" s="43"/>
      <c r="H35" s="43"/>
      <c r="I35" s="43"/>
      <c r="J35" s="43"/>
      <c r="K35" s="43"/>
      <c r="L35" s="58"/>
      <c r="M35" s="43"/>
      <c r="N35" s="43"/>
      <c r="O35" s="43"/>
      <c r="P35" s="43"/>
      <c r="Q35" s="43"/>
      <c r="R35" s="111" t="s">
        <v>2840</v>
      </c>
      <c r="S35" s="126"/>
      <c r="T35" s="101"/>
      <c r="U35" s="127"/>
      <c r="V35" s="126"/>
      <c r="W35" s="101"/>
      <c r="X35" s="127"/>
      <c r="Y35" s="138"/>
      <c r="Z35" s="108"/>
      <c r="AA35" s="139"/>
      <c r="AB35" s="138"/>
      <c r="AC35" s="108"/>
      <c r="AD35" s="139"/>
      <c r="AE35" s="138"/>
      <c r="AF35" s="108"/>
      <c r="AG35" s="139"/>
    </row>
    <row r="36" spans="1:33" s="9" customFormat="1" ht="42.75" x14ac:dyDescent="0.25">
      <c r="A36" s="119" t="s">
        <v>85</v>
      </c>
      <c r="B36" s="99"/>
      <c r="C36" s="99"/>
      <c r="D36" s="99"/>
      <c r="E36" s="99"/>
      <c r="F36" s="99"/>
      <c r="G36" s="99"/>
      <c r="H36" s="99"/>
      <c r="I36" s="99"/>
      <c r="J36" s="99"/>
      <c r="K36" s="99"/>
      <c r="L36" s="120"/>
      <c r="M36" s="99"/>
      <c r="N36" s="99"/>
      <c r="O36" s="99"/>
      <c r="P36" s="99"/>
      <c r="Q36" s="99"/>
      <c r="R36" s="46" t="s">
        <v>2881</v>
      </c>
      <c r="S36" s="128" t="s">
        <v>2885</v>
      </c>
      <c r="T36" s="99">
        <v>0</v>
      </c>
      <c r="U36" s="129" t="s">
        <v>893</v>
      </c>
      <c r="V36" s="128" t="s">
        <v>2885</v>
      </c>
      <c r="W36" s="99">
        <v>0</v>
      </c>
      <c r="X36" s="129" t="s">
        <v>894</v>
      </c>
      <c r="Y36" s="128" t="s">
        <v>2886</v>
      </c>
      <c r="Z36" s="99">
        <v>0</v>
      </c>
      <c r="AA36" s="133" t="s">
        <v>895</v>
      </c>
      <c r="AB36" s="128" t="s">
        <v>2886</v>
      </c>
      <c r="AC36" s="99">
        <v>0</v>
      </c>
      <c r="AD36" s="133" t="s">
        <v>896</v>
      </c>
      <c r="AE36" s="128" t="s">
        <v>727</v>
      </c>
      <c r="AF36" s="99">
        <v>0</v>
      </c>
      <c r="AG36" s="386" t="s">
        <v>2975</v>
      </c>
    </row>
    <row r="37" spans="1:33" ht="28.5" x14ac:dyDescent="0.25">
      <c r="A37" s="76" t="s">
        <v>86</v>
      </c>
      <c r="B37" s="43"/>
      <c r="C37" s="43"/>
      <c r="D37" s="43"/>
      <c r="E37" s="43"/>
      <c r="F37" s="43"/>
      <c r="G37" s="43"/>
      <c r="H37" s="43"/>
      <c r="I37" s="43"/>
      <c r="J37" s="43"/>
      <c r="K37" s="43"/>
      <c r="L37" s="58"/>
      <c r="M37" s="43"/>
      <c r="N37" s="43"/>
      <c r="O37" s="43"/>
      <c r="P37" s="43"/>
      <c r="Q37" s="43"/>
      <c r="R37" s="46" t="s">
        <v>2882</v>
      </c>
      <c r="S37" s="57" t="s">
        <v>2887</v>
      </c>
      <c r="T37" s="43">
        <v>0</v>
      </c>
      <c r="U37" s="23" t="s">
        <v>893</v>
      </c>
      <c r="V37" s="57" t="s">
        <v>2887</v>
      </c>
      <c r="W37" s="43">
        <v>0</v>
      </c>
      <c r="X37" s="23" t="s">
        <v>893</v>
      </c>
      <c r="Y37" s="125" t="s">
        <v>2888</v>
      </c>
      <c r="Z37" s="6">
        <v>1</v>
      </c>
      <c r="AA37" s="21" t="s">
        <v>897</v>
      </c>
      <c r="AB37" s="125" t="s">
        <v>2888</v>
      </c>
      <c r="AC37" s="6">
        <v>1</v>
      </c>
      <c r="AD37" s="21" t="s">
        <v>898</v>
      </c>
      <c r="AE37" s="57" t="s">
        <v>728</v>
      </c>
      <c r="AF37" s="43">
        <v>0</v>
      </c>
      <c r="AG37" s="386"/>
    </row>
    <row r="38" spans="1:33" ht="28.5" x14ac:dyDescent="0.25">
      <c r="A38" s="76" t="s">
        <v>87</v>
      </c>
      <c r="B38" s="43"/>
      <c r="C38" s="43"/>
      <c r="D38" s="43"/>
      <c r="E38" s="43"/>
      <c r="F38" s="43"/>
      <c r="G38" s="43"/>
      <c r="H38" s="43"/>
      <c r="I38" s="43"/>
      <c r="J38" s="43"/>
      <c r="K38" s="43"/>
      <c r="L38" s="58"/>
      <c r="M38" s="43"/>
      <c r="N38" s="43"/>
      <c r="O38" s="43"/>
      <c r="P38" s="43"/>
      <c r="Q38" s="43"/>
      <c r="R38" s="46" t="s">
        <v>2883</v>
      </c>
      <c r="S38" s="57" t="s">
        <v>2889</v>
      </c>
      <c r="T38" s="43">
        <v>0</v>
      </c>
      <c r="U38" s="23" t="s">
        <v>899</v>
      </c>
      <c r="V38" s="57" t="s">
        <v>2889</v>
      </c>
      <c r="W38" s="43">
        <v>0</v>
      </c>
      <c r="X38" s="23" t="s">
        <v>899</v>
      </c>
      <c r="Y38" s="125" t="s">
        <v>2890</v>
      </c>
      <c r="Z38" s="6">
        <v>1</v>
      </c>
      <c r="AA38" s="21" t="s">
        <v>900</v>
      </c>
      <c r="AB38" s="125" t="s">
        <v>2890</v>
      </c>
      <c r="AC38" s="6">
        <v>1</v>
      </c>
      <c r="AD38" s="21" t="s">
        <v>896</v>
      </c>
      <c r="AE38" s="57" t="s">
        <v>2974</v>
      </c>
      <c r="AF38" s="43">
        <v>0</v>
      </c>
      <c r="AG38" s="386"/>
    </row>
    <row r="39" spans="1:33" ht="28.5" x14ac:dyDescent="0.25">
      <c r="A39" s="76" t="s">
        <v>88</v>
      </c>
      <c r="B39" s="43"/>
      <c r="C39" s="43"/>
      <c r="D39" s="43"/>
      <c r="E39" s="43"/>
      <c r="F39" s="43"/>
      <c r="G39" s="43"/>
      <c r="H39" s="43"/>
      <c r="I39" s="43"/>
      <c r="J39" s="43"/>
      <c r="K39" s="43"/>
      <c r="L39" s="58"/>
      <c r="M39" s="43"/>
      <c r="N39" s="43"/>
      <c r="O39" s="43"/>
      <c r="P39" s="43"/>
      <c r="Q39" s="43"/>
      <c r="R39" s="46" t="s">
        <v>2884</v>
      </c>
      <c r="S39" s="57" t="s">
        <v>289</v>
      </c>
      <c r="T39" s="43" t="s">
        <v>670</v>
      </c>
      <c r="U39" s="58"/>
      <c r="V39" s="57" t="s">
        <v>289</v>
      </c>
      <c r="W39" s="43" t="s">
        <v>670</v>
      </c>
      <c r="X39" s="10"/>
      <c r="Y39" s="125" t="s">
        <v>2891</v>
      </c>
      <c r="Z39" s="1">
        <v>1</v>
      </c>
      <c r="AA39" s="23" t="s">
        <v>901</v>
      </c>
      <c r="AB39" s="125" t="s">
        <v>2891</v>
      </c>
      <c r="AC39" s="1">
        <v>1</v>
      </c>
      <c r="AD39" s="21" t="s">
        <v>896</v>
      </c>
      <c r="AE39" s="57" t="s">
        <v>729</v>
      </c>
      <c r="AF39" s="43">
        <v>0</v>
      </c>
      <c r="AG39" s="386"/>
    </row>
    <row r="40" spans="1:33" x14ac:dyDescent="0.25">
      <c r="A40" s="76" t="s">
        <v>89</v>
      </c>
      <c r="B40" s="43"/>
      <c r="C40" s="43"/>
      <c r="D40" s="43"/>
      <c r="E40" s="43"/>
      <c r="F40" s="43"/>
      <c r="G40" s="43"/>
      <c r="H40" s="43"/>
      <c r="I40" s="43"/>
      <c r="J40" s="43"/>
      <c r="K40" s="43"/>
      <c r="L40" s="58"/>
      <c r="M40" s="43"/>
      <c r="N40" s="43"/>
      <c r="O40" s="43"/>
      <c r="P40" s="43"/>
      <c r="Q40" s="43"/>
      <c r="R40" s="111" t="s">
        <v>1973</v>
      </c>
      <c r="S40" s="126"/>
      <c r="T40" s="101"/>
      <c r="U40" s="127"/>
      <c r="V40" s="126"/>
      <c r="W40" s="101"/>
      <c r="X40" s="127"/>
      <c r="Y40" s="138"/>
      <c r="Z40" s="108"/>
      <c r="AA40" s="139"/>
      <c r="AB40" s="138"/>
      <c r="AC40" s="108"/>
      <c r="AD40" s="139"/>
      <c r="AE40" s="138"/>
      <c r="AF40" s="108"/>
      <c r="AG40" s="139"/>
    </row>
    <row r="41" spans="1:33" ht="28.5" x14ac:dyDescent="0.25">
      <c r="A41" s="78"/>
      <c r="B41" s="60"/>
      <c r="C41" s="60"/>
      <c r="D41" s="60"/>
      <c r="E41" s="60"/>
      <c r="F41" s="60"/>
      <c r="G41" s="60"/>
      <c r="H41" s="60"/>
      <c r="I41" s="60"/>
      <c r="J41" s="60"/>
      <c r="K41" s="60"/>
      <c r="L41" s="61"/>
      <c r="M41" s="43"/>
      <c r="N41" s="43"/>
      <c r="O41" s="43"/>
      <c r="P41" s="43"/>
      <c r="Q41" s="43"/>
      <c r="R41" s="46" t="s">
        <v>2892</v>
      </c>
      <c r="S41" s="57" t="s">
        <v>731</v>
      </c>
      <c r="T41" s="43">
        <v>0</v>
      </c>
      <c r="U41" s="58" t="s">
        <v>902</v>
      </c>
      <c r="V41" s="57" t="s">
        <v>2896</v>
      </c>
      <c r="W41" s="43">
        <v>0</v>
      </c>
      <c r="X41" s="21" t="s">
        <v>903</v>
      </c>
      <c r="Y41" s="57" t="s">
        <v>2896</v>
      </c>
      <c r="Z41" s="43">
        <v>0</v>
      </c>
      <c r="AA41" s="21" t="s">
        <v>903</v>
      </c>
      <c r="AB41" s="57" t="s">
        <v>2896</v>
      </c>
      <c r="AC41" s="43">
        <v>0</v>
      </c>
      <c r="AD41" s="21" t="s">
        <v>904</v>
      </c>
      <c r="AE41" s="22" t="s">
        <v>733</v>
      </c>
      <c r="AF41">
        <v>0</v>
      </c>
      <c r="AG41" s="21" t="s">
        <v>905</v>
      </c>
    </row>
    <row r="42" spans="1:33" s="121" customFormat="1" ht="33" customHeight="1" x14ac:dyDescent="0.25">
      <c r="A42" s="116"/>
      <c r="B42" s="116"/>
      <c r="C42" s="116"/>
      <c r="D42" s="116"/>
      <c r="E42" s="116"/>
      <c r="F42" s="114"/>
      <c r="G42" s="114"/>
      <c r="H42" s="114"/>
      <c r="I42" s="114"/>
      <c r="J42" s="114"/>
      <c r="K42" s="114"/>
      <c r="L42" s="114"/>
      <c r="M42" s="114"/>
      <c r="N42" s="114"/>
      <c r="O42" s="114"/>
      <c r="P42" s="114"/>
      <c r="Q42" s="114"/>
      <c r="R42" s="115" t="s">
        <v>2893</v>
      </c>
      <c r="S42" s="130" t="s">
        <v>734</v>
      </c>
      <c r="T42" s="131">
        <v>1</v>
      </c>
      <c r="U42" s="132" t="s">
        <v>906</v>
      </c>
      <c r="V42" s="130" t="s">
        <v>2897</v>
      </c>
      <c r="W42" s="131">
        <v>1</v>
      </c>
      <c r="X42" s="132" t="s">
        <v>906</v>
      </c>
      <c r="Y42" s="130" t="s">
        <v>2897</v>
      </c>
      <c r="Z42" s="131">
        <v>1</v>
      </c>
      <c r="AA42" s="132" t="s">
        <v>906</v>
      </c>
      <c r="AB42" s="130" t="s">
        <v>2897</v>
      </c>
      <c r="AC42" s="131">
        <v>1</v>
      </c>
      <c r="AD42" s="132" t="s">
        <v>906</v>
      </c>
      <c r="AE42" s="147" t="s">
        <v>735</v>
      </c>
      <c r="AF42" s="148">
        <v>0</v>
      </c>
      <c r="AG42" s="132" t="s">
        <v>907</v>
      </c>
    </row>
    <row r="43" spans="1:33" ht="15" customHeight="1" x14ac:dyDescent="0.25">
      <c r="A43" s="113"/>
      <c r="B43" s="99"/>
      <c r="C43" s="99"/>
      <c r="D43" s="99"/>
      <c r="E43" s="99"/>
      <c r="F43" s="98"/>
      <c r="G43" s="98"/>
      <c r="H43" s="98"/>
      <c r="I43" s="98"/>
      <c r="J43" s="98"/>
      <c r="K43" s="98"/>
      <c r="L43" s="98"/>
      <c r="M43" s="98"/>
      <c r="N43" s="98"/>
      <c r="O43" s="98"/>
      <c r="P43" s="98"/>
      <c r="Q43" s="98"/>
      <c r="R43" s="46" t="s">
        <v>2895</v>
      </c>
      <c r="S43" s="128" t="s">
        <v>2898</v>
      </c>
      <c r="T43" s="99">
        <v>0</v>
      </c>
      <c r="U43" s="133" t="s">
        <v>908</v>
      </c>
      <c r="V43" s="128" t="s">
        <v>2898</v>
      </c>
      <c r="W43" s="99">
        <v>0</v>
      </c>
      <c r="X43" s="133" t="s">
        <v>909</v>
      </c>
      <c r="Y43" s="57" t="s">
        <v>2899</v>
      </c>
      <c r="Z43" s="43">
        <v>0</v>
      </c>
      <c r="AA43" s="21" t="s">
        <v>909</v>
      </c>
      <c r="AB43" s="57" t="s">
        <v>2899</v>
      </c>
      <c r="AC43" s="43">
        <v>0</v>
      </c>
      <c r="AD43" s="21" t="s">
        <v>909</v>
      </c>
      <c r="AE43" s="57" t="s">
        <v>736</v>
      </c>
      <c r="AF43" s="43">
        <v>0</v>
      </c>
      <c r="AG43" s="21" t="s">
        <v>910</v>
      </c>
    </row>
    <row r="44" spans="1:33" s="3" customFormat="1" ht="35.1" customHeight="1" x14ac:dyDescent="0.25">
      <c r="A44" s="49"/>
      <c r="B44" s="46"/>
      <c r="C44" s="46"/>
      <c r="D44" s="46"/>
      <c r="E44" s="46"/>
      <c r="F44" s="46"/>
      <c r="G44" s="46"/>
      <c r="H44" s="46"/>
      <c r="I44" s="46"/>
      <c r="J44" s="46"/>
      <c r="K44" s="46"/>
      <c r="L44" s="46"/>
      <c r="M44" s="46"/>
      <c r="N44" s="46"/>
      <c r="O44" s="46"/>
      <c r="P44" s="46"/>
      <c r="Q44" s="46"/>
      <c r="R44" s="46" t="s">
        <v>2894</v>
      </c>
      <c r="S44" s="134" t="s">
        <v>289</v>
      </c>
      <c r="T44" s="46" t="s">
        <v>670</v>
      </c>
      <c r="U44" s="65" t="s">
        <v>289</v>
      </c>
      <c r="V44" s="134" t="s">
        <v>289</v>
      </c>
      <c r="W44" s="46" t="s">
        <v>670</v>
      </c>
      <c r="X44" s="65" t="s">
        <v>289</v>
      </c>
      <c r="Y44" s="134" t="s">
        <v>289</v>
      </c>
      <c r="Z44" s="46" t="s">
        <v>670</v>
      </c>
      <c r="AA44" s="65" t="s">
        <v>289</v>
      </c>
      <c r="AB44" s="134" t="s">
        <v>289</v>
      </c>
      <c r="AC44" s="46" t="s">
        <v>670</v>
      </c>
      <c r="AD44" s="65" t="s">
        <v>289</v>
      </c>
      <c r="AE44" s="149" t="s">
        <v>738</v>
      </c>
      <c r="AF44" s="45">
        <v>0</v>
      </c>
      <c r="AG44" s="150" t="s">
        <v>911</v>
      </c>
    </row>
    <row r="45" spans="1:33" ht="15.75" x14ac:dyDescent="0.25">
      <c r="A45" s="49"/>
      <c r="B45" s="46"/>
      <c r="C45" s="46"/>
      <c r="D45" s="46"/>
      <c r="E45" s="46"/>
      <c r="F45" s="46"/>
      <c r="G45" s="46"/>
      <c r="H45" s="46"/>
      <c r="I45" s="46"/>
      <c r="J45" s="46"/>
      <c r="K45" s="46"/>
      <c r="L45" s="46"/>
      <c r="M45" s="46"/>
      <c r="N45" s="46"/>
      <c r="O45" s="46"/>
      <c r="P45" s="46"/>
      <c r="Q45" s="46"/>
      <c r="R45" s="109" t="s">
        <v>2904</v>
      </c>
      <c r="S45" s="126"/>
      <c r="T45" s="101"/>
      <c r="U45" s="127"/>
      <c r="V45" s="126"/>
      <c r="W45" s="101"/>
      <c r="X45" s="127"/>
      <c r="Y45" s="138"/>
      <c r="Z45" s="108"/>
      <c r="AA45" s="139"/>
      <c r="AB45" s="138"/>
      <c r="AC45" s="108"/>
      <c r="AD45" s="139"/>
      <c r="AE45" s="138"/>
      <c r="AF45" s="108"/>
      <c r="AG45" s="139"/>
    </row>
    <row r="46" spans="1:33" x14ac:dyDescent="0.25">
      <c r="A46" s="49"/>
      <c r="B46" s="46"/>
      <c r="C46" s="46"/>
      <c r="D46" s="46"/>
      <c r="E46" s="46"/>
      <c r="F46" s="46"/>
      <c r="G46" s="46"/>
      <c r="H46" s="46"/>
      <c r="I46" s="46"/>
      <c r="J46" s="46"/>
      <c r="K46" s="46"/>
      <c r="L46" s="46"/>
      <c r="M46" s="46"/>
      <c r="N46" s="46"/>
      <c r="O46" s="46"/>
      <c r="P46" s="46"/>
      <c r="Q46" s="46"/>
      <c r="R46" s="46" t="s">
        <v>739</v>
      </c>
      <c r="S46" s="22" t="s">
        <v>2900</v>
      </c>
      <c r="T46">
        <v>0</v>
      </c>
      <c r="U46" s="21" t="s">
        <v>912</v>
      </c>
      <c r="V46" s="22" t="s">
        <v>2900</v>
      </c>
      <c r="W46">
        <v>0</v>
      </c>
      <c r="X46" s="21" t="s">
        <v>912</v>
      </c>
      <c r="Y46" s="22" t="s">
        <v>2900</v>
      </c>
      <c r="Z46">
        <v>0</v>
      </c>
      <c r="AA46" s="21" t="s">
        <v>912</v>
      </c>
      <c r="AB46" s="22" t="s">
        <v>2900</v>
      </c>
      <c r="AC46">
        <v>0</v>
      </c>
      <c r="AD46" s="21" t="s">
        <v>913</v>
      </c>
      <c r="AE46" s="22" t="s">
        <v>742</v>
      </c>
      <c r="AF46">
        <v>0</v>
      </c>
      <c r="AG46" s="372" t="s">
        <v>914</v>
      </c>
    </row>
    <row r="47" spans="1:33" x14ac:dyDescent="0.25">
      <c r="A47" s="49"/>
      <c r="B47" s="46"/>
      <c r="C47" s="46"/>
      <c r="D47" s="46"/>
      <c r="E47" s="46"/>
      <c r="F47" s="46"/>
      <c r="G47" s="46"/>
      <c r="H47" s="46"/>
      <c r="I47" s="46"/>
      <c r="J47" s="46"/>
      <c r="K47" s="46"/>
      <c r="L47" s="46"/>
      <c r="M47" s="46"/>
      <c r="N47" s="46"/>
      <c r="O47" s="46"/>
      <c r="P47" s="46"/>
      <c r="Q47" s="46"/>
      <c r="R47" s="46" t="s">
        <v>741</v>
      </c>
      <c r="S47" s="57" t="s">
        <v>2901</v>
      </c>
      <c r="T47" s="43">
        <v>0</v>
      </c>
      <c r="U47" s="21" t="s">
        <v>2976</v>
      </c>
      <c r="V47" s="57" t="s">
        <v>2901</v>
      </c>
      <c r="W47" s="43">
        <v>0</v>
      </c>
      <c r="X47" s="21" t="s">
        <v>2976</v>
      </c>
      <c r="Y47" s="57" t="s">
        <v>2901</v>
      </c>
      <c r="Z47" s="43">
        <v>0</v>
      </c>
      <c r="AA47" s="21" t="s">
        <v>2976</v>
      </c>
      <c r="AB47" s="57" t="s">
        <v>2901</v>
      </c>
      <c r="AC47" s="43">
        <v>0</v>
      </c>
      <c r="AD47" s="21" t="s">
        <v>2976</v>
      </c>
      <c r="AE47" s="22" t="s">
        <v>744</v>
      </c>
      <c r="AF47">
        <v>0</v>
      </c>
      <c r="AG47" s="372"/>
    </row>
    <row r="48" spans="1:33" x14ac:dyDescent="0.25">
      <c r="A48" s="46"/>
      <c r="B48" s="46"/>
      <c r="C48" s="46"/>
      <c r="D48" s="46"/>
      <c r="E48" s="46"/>
      <c r="F48" s="46"/>
      <c r="G48" s="46"/>
      <c r="H48" s="46"/>
      <c r="I48" s="46"/>
      <c r="J48" s="46"/>
      <c r="K48" s="46"/>
      <c r="L48" s="50"/>
      <c r="M48" s="50"/>
      <c r="N48" s="46"/>
      <c r="O48" s="46"/>
      <c r="P48" s="46"/>
      <c r="Q48" s="46"/>
      <c r="R48" s="46" t="s">
        <v>743</v>
      </c>
      <c r="S48" s="125" t="s">
        <v>2902</v>
      </c>
      <c r="T48" s="6">
        <v>1</v>
      </c>
      <c r="U48" s="21" t="s">
        <v>915</v>
      </c>
      <c r="V48" s="125" t="s">
        <v>2902</v>
      </c>
      <c r="W48" s="6">
        <v>1</v>
      </c>
      <c r="X48" s="21" t="s">
        <v>915</v>
      </c>
      <c r="Y48" s="329" t="s">
        <v>2903</v>
      </c>
      <c r="Z48" s="330" t="s">
        <v>670</v>
      </c>
      <c r="AA48" s="331" t="s">
        <v>289</v>
      </c>
      <c r="AB48" s="329" t="s">
        <v>2903</v>
      </c>
      <c r="AC48" s="330" t="s">
        <v>670</v>
      </c>
      <c r="AD48" s="331" t="s">
        <v>289</v>
      </c>
      <c r="AE48" s="22" t="s">
        <v>289</v>
      </c>
      <c r="AF48" t="s">
        <v>670</v>
      </c>
      <c r="AG48" s="151" t="s">
        <v>289</v>
      </c>
    </row>
    <row r="49" spans="1:33" x14ac:dyDescent="0.25">
      <c r="A49" s="46"/>
      <c r="B49" s="46"/>
      <c r="C49" s="46"/>
      <c r="D49" s="46"/>
      <c r="E49" s="46"/>
      <c r="F49" s="46"/>
      <c r="G49" s="46"/>
      <c r="H49" s="46"/>
      <c r="I49" s="46"/>
      <c r="J49" s="46"/>
      <c r="K49" s="46"/>
      <c r="L49" s="50"/>
      <c r="M49" s="50"/>
      <c r="N49" s="46"/>
      <c r="O49" s="46"/>
      <c r="P49" s="46"/>
      <c r="Q49" s="46"/>
      <c r="R49" s="117" t="s">
        <v>2905</v>
      </c>
      <c r="S49" s="135"/>
      <c r="T49" s="100"/>
      <c r="U49" s="127"/>
      <c r="V49" s="135"/>
      <c r="W49" s="100"/>
      <c r="X49" s="127"/>
      <c r="Y49" s="138"/>
      <c r="Z49" s="108"/>
      <c r="AA49" s="139"/>
      <c r="AB49" s="138"/>
      <c r="AC49" s="108"/>
      <c r="AD49" s="139"/>
      <c r="AE49" s="138"/>
      <c r="AF49" s="108"/>
      <c r="AG49" s="139"/>
    </row>
    <row r="50" spans="1:33" x14ac:dyDescent="0.25">
      <c r="A50" s="46"/>
      <c r="B50" s="46"/>
      <c r="C50" s="46"/>
      <c r="D50" s="46"/>
      <c r="E50" s="46"/>
      <c r="F50" s="46"/>
      <c r="G50" s="46"/>
      <c r="H50" s="46"/>
      <c r="I50" s="46"/>
      <c r="J50" s="46"/>
      <c r="K50" s="46"/>
      <c r="L50" s="50"/>
      <c r="M50" s="50"/>
      <c r="N50" s="46"/>
      <c r="O50" s="46"/>
      <c r="P50" s="46"/>
      <c r="Q50" s="46"/>
      <c r="R50" s="17" t="s">
        <v>751</v>
      </c>
      <c r="S50" s="134" t="s">
        <v>289</v>
      </c>
      <c r="T50" s="46" t="s">
        <v>670</v>
      </c>
      <c r="U50" s="65" t="s">
        <v>289</v>
      </c>
      <c r="V50" s="134" t="s">
        <v>289</v>
      </c>
      <c r="W50" s="46" t="s">
        <v>670</v>
      </c>
      <c r="X50" s="65" t="s">
        <v>289</v>
      </c>
      <c r="Y50" s="134" t="s">
        <v>289</v>
      </c>
      <c r="Z50" s="46" t="s">
        <v>670</v>
      </c>
      <c r="AA50" s="65" t="s">
        <v>289</v>
      </c>
      <c r="AB50" s="134" t="s">
        <v>289</v>
      </c>
      <c r="AC50" s="46" t="s">
        <v>670</v>
      </c>
      <c r="AD50" s="65" t="s">
        <v>289</v>
      </c>
      <c r="AE50" s="143" t="s">
        <v>752</v>
      </c>
      <c r="AF50">
        <v>0</v>
      </c>
      <c r="AG50" s="372" t="s">
        <v>925</v>
      </c>
    </row>
    <row r="51" spans="1:33" x14ac:dyDescent="0.25">
      <c r="A51" s="46"/>
      <c r="B51" s="46"/>
      <c r="C51" s="46"/>
      <c r="D51" s="46"/>
      <c r="E51" s="46"/>
      <c r="F51" s="46"/>
      <c r="G51" s="46"/>
      <c r="H51" s="46"/>
      <c r="I51" s="46"/>
      <c r="J51" s="46"/>
      <c r="K51" s="46"/>
      <c r="L51" s="50"/>
      <c r="M51" s="50"/>
      <c r="N51" s="46"/>
      <c r="O51" s="46"/>
      <c r="P51" s="46"/>
      <c r="Q51" s="46"/>
      <c r="R51" s="17" t="s">
        <v>754</v>
      </c>
      <c r="S51" s="134" t="s">
        <v>289</v>
      </c>
      <c r="T51" s="46" t="s">
        <v>670</v>
      </c>
      <c r="U51" s="65" t="s">
        <v>289</v>
      </c>
      <c r="V51" s="134" t="s">
        <v>289</v>
      </c>
      <c r="W51" s="46" t="s">
        <v>670</v>
      </c>
      <c r="X51" s="65" t="s">
        <v>289</v>
      </c>
      <c r="Y51" s="134" t="s">
        <v>289</v>
      </c>
      <c r="Z51" s="46" t="s">
        <v>670</v>
      </c>
      <c r="AA51" s="65" t="s">
        <v>289</v>
      </c>
      <c r="AB51" s="134" t="s">
        <v>289</v>
      </c>
      <c r="AC51" s="46" t="s">
        <v>670</v>
      </c>
      <c r="AD51" s="65" t="s">
        <v>289</v>
      </c>
      <c r="AE51" s="143" t="s">
        <v>755</v>
      </c>
      <c r="AF51">
        <v>0</v>
      </c>
      <c r="AG51" s="372"/>
    </row>
    <row r="52" spans="1:33" x14ac:dyDescent="0.25">
      <c r="A52" s="46"/>
      <c r="B52" s="46"/>
      <c r="C52" s="46"/>
      <c r="D52" s="46"/>
      <c r="E52" s="46"/>
      <c r="F52" s="46"/>
      <c r="G52" s="46"/>
      <c r="H52" s="46"/>
      <c r="I52" s="46"/>
      <c r="J52" s="46"/>
      <c r="K52" s="46"/>
      <c r="L52" s="50"/>
      <c r="M52" s="50"/>
      <c r="N52" s="46"/>
      <c r="O52" s="46"/>
      <c r="P52" s="46"/>
      <c r="Q52" s="46"/>
      <c r="R52" s="17" t="s">
        <v>756</v>
      </c>
      <c r="S52" s="134" t="s">
        <v>289</v>
      </c>
      <c r="T52" s="46" t="s">
        <v>670</v>
      </c>
      <c r="U52" s="65" t="s">
        <v>289</v>
      </c>
      <c r="V52" s="134" t="s">
        <v>289</v>
      </c>
      <c r="W52" s="46" t="s">
        <v>670</v>
      </c>
      <c r="X52" s="65" t="s">
        <v>289</v>
      </c>
      <c r="Y52" s="134" t="s">
        <v>289</v>
      </c>
      <c r="Z52" s="46" t="s">
        <v>670</v>
      </c>
      <c r="AA52" s="65" t="s">
        <v>289</v>
      </c>
      <c r="AB52" s="134" t="s">
        <v>289</v>
      </c>
      <c r="AC52" s="46" t="s">
        <v>670</v>
      </c>
      <c r="AD52" s="65" t="s">
        <v>289</v>
      </c>
      <c r="AE52" s="143" t="s">
        <v>757</v>
      </c>
      <c r="AF52">
        <v>0</v>
      </c>
      <c r="AG52" s="372"/>
    </row>
    <row r="53" spans="1:33" x14ac:dyDescent="0.25">
      <c r="A53" s="46"/>
      <c r="B53" s="46"/>
      <c r="C53" s="46"/>
      <c r="D53" s="46"/>
      <c r="E53" s="46"/>
      <c r="F53" s="46"/>
      <c r="G53" s="46"/>
      <c r="H53" s="46"/>
      <c r="I53" s="46"/>
      <c r="J53" s="46"/>
      <c r="K53" s="46"/>
      <c r="L53" s="50"/>
      <c r="M53" s="50"/>
      <c r="N53" s="46"/>
      <c r="O53" s="46"/>
      <c r="P53" s="46"/>
      <c r="Q53" s="46"/>
      <c r="R53" s="17" t="s">
        <v>758</v>
      </c>
      <c r="S53" s="134" t="s">
        <v>289</v>
      </c>
      <c r="T53" s="46" t="s">
        <v>670</v>
      </c>
      <c r="U53" s="65" t="s">
        <v>289</v>
      </c>
      <c r="V53" s="134" t="s">
        <v>289</v>
      </c>
      <c r="W53" s="46" t="s">
        <v>670</v>
      </c>
      <c r="X53" s="65" t="s">
        <v>289</v>
      </c>
      <c r="Y53" s="134" t="s">
        <v>289</v>
      </c>
      <c r="Z53" s="46" t="s">
        <v>670</v>
      </c>
      <c r="AA53" s="65" t="s">
        <v>289</v>
      </c>
      <c r="AB53" s="134" t="s">
        <v>289</v>
      </c>
      <c r="AC53" s="46" t="s">
        <v>670</v>
      </c>
      <c r="AD53" s="65" t="s">
        <v>289</v>
      </c>
      <c r="AE53" s="143" t="s">
        <v>759</v>
      </c>
      <c r="AF53">
        <v>0</v>
      </c>
      <c r="AG53" s="372"/>
    </row>
    <row r="54" spans="1:33" ht="15.75" x14ac:dyDescent="0.25">
      <c r="A54" s="46"/>
      <c r="B54" s="46"/>
      <c r="C54" s="46"/>
      <c r="D54" s="46"/>
      <c r="E54" s="46"/>
      <c r="F54" s="46"/>
      <c r="G54" s="46"/>
      <c r="H54" s="46"/>
      <c r="I54" s="46"/>
      <c r="J54" s="46"/>
      <c r="K54" s="46"/>
      <c r="L54" s="46"/>
      <c r="M54" s="46"/>
      <c r="N54" s="46"/>
      <c r="O54" s="46"/>
      <c r="P54" s="46"/>
      <c r="Q54" s="50"/>
      <c r="R54" s="109" t="s">
        <v>745</v>
      </c>
      <c r="S54" s="126"/>
      <c r="T54" s="101"/>
      <c r="U54" s="127"/>
      <c r="V54" s="126"/>
      <c r="W54" s="101"/>
      <c r="X54" s="127"/>
      <c r="Y54" s="138"/>
      <c r="Z54" s="108"/>
      <c r="AA54" s="139"/>
      <c r="AB54" s="138"/>
      <c r="AC54" s="108"/>
      <c r="AD54" s="139"/>
      <c r="AE54" s="138"/>
      <c r="AF54" s="108"/>
      <c r="AG54" s="139"/>
    </row>
    <row r="55" spans="1:33" x14ac:dyDescent="0.25">
      <c r="A55" s="46"/>
      <c r="B55" s="46"/>
      <c r="C55" s="46"/>
      <c r="D55" s="46"/>
      <c r="E55" s="46"/>
      <c r="F55" s="46"/>
      <c r="G55" s="46"/>
      <c r="H55" s="46"/>
      <c r="I55" s="46"/>
      <c r="J55" s="46"/>
      <c r="K55" s="46"/>
      <c r="L55" s="50"/>
      <c r="M55" s="50"/>
      <c r="N55" s="46"/>
      <c r="O55" s="46"/>
      <c r="P55" s="46"/>
      <c r="Q55" s="46"/>
      <c r="R55" s="46" t="s">
        <v>746</v>
      </c>
      <c r="S55" s="57" t="s">
        <v>2906</v>
      </c>
      <c r="T55" s="43">
        <v>0</v>
      </c>
      <c r="U55" s="21" t="s">
        <v>916</v>
      </c>
      <c r="V55" s="57" t="s">
        <v>2906</v>
      </c>
      <c r="W55" s="43">
        <v>0</v>
      </c>
      <c r="X55" s="21" t="s">
        <v>916</v>
      </c>
      <c r="Y55" s="57" t="s">
        <v>2906</v>
      </c>
      <c r="Z55" s="43">
        <v>0</v>
      </c>
      <c r="AA55" s="21" t="s">
        <v>916</v>
      </c>
      <c r="AB55" s="57" t="s">
        <v>2906</v>
      </c>
      <c r="AC55" s="43">
        <v>0</v>
      </c>
      <c r="AD55" s="21" t="s">
        <v>917</v>
      </c>
      <c r="AE55" s="143" t="s">
        <v>289</v>
      </c>
      <c r="AF55" t="s">
        <v>670</v>
      </c>
      <c r="AG55" s="10" t="s">
        <v>289</v>
      </c>
    </row>
    <row r="56" spans="1:33" ht="15" customHeight="1" x14ac:dyDescent="0.25">
      <c r="A56" s="46"/>
      <c r="B56" s="46"/>
      <c r="C56" s="46"/>
      <c r="D56" s="46"/>
      <c r="E56" s="46"/>
      <c r="F56" s="46"/>
      <c r="G56" s="46"/>
      <c r="H56" s="46"/>
      <c r="I56" s="46"/>
      <c r="J56" s="46"/>
      <c r="K56" s="46"/>
      <c r="L56" s="50"/>
      <c r="M56" s="50"/>
      <c r="N56" s="46"/>
      <c r="O56" s="46"/>
      <c r="P56" s="46"/>
      <c r="Q56" s="46"/>
      <c r="R56" s="46" t="s">
        <v>747</v>
      </c>
      <c r="S56" s="57" t="s">
        <v>748</v>
      </c>
      <c r="T56" s="43">
        <v>0</v>
      </c>
      <c r="U56" s="58" t="s">
        <v>918</v>
      </c>
      <c r="V56" s="57" t="s">
        <v>2907</v>
      </c>
      <c r="W56" s="43">
        <v>0</v>
      </c>
      <c r="X56" s="21" t="s">
        <v>919</v>
      </c>
      <c r="Y56" s="57" t="s">
        <v>2907</v>
      </c>
      <c r="Z56" s="43">
        <v>0</v>
      </c>
      <c r="AA56" s="21" t="s">
        <v>920</v>
      </c>
      <c r="AB56" s="142" t="s">
        <v>749</v>
      </c>
      <c r="AC56" s="1">
        <v>1</v>
      </c>
      <c r="AD56" s="21" t="s">
        <v>920</v>
      </c>
      <c r="AE56" s="143" t="s">
        <v>289</v>
      </c>
      <c r="AF56" t="s">
        <v>670</v>
      </c>
      <c r="AG56" s="10" t="s">
        <v>289</v>
      </c>
    </row>
    <row r="57" spans="1:33" x14ac:dyDescent="0.25">
      <c r="A57" s="46"/>
      <c r="B57" s="46"/>
      <c r="C57" s="46"/>
      <c r="D57" s="46"/>
      <c r="E57" s="46"/>
      <c r="F57" s="46"/>
      <c r="G57" s="46"/>
      <c r="H57" s="46"/>
      <c r="I57" s="46"/>
      <c r="J57" s="46"/>
      <c r="K57" s="46"/>
      <c r="L57" s="46"/>
      <c r="M57" s="46"/>
      <c r="N57" s="46"/>
      <c r="O57" s="46"/>
      <c r="P57" s="46"/>
      <c r="Q57" s="46"/>
      <c r="R57" s="46" t="s">
        <v>750</v>
      </c>
      <c r="S57" s="125" t="s">
        <v>2908</v>
      </c>
      <c r="T57" s="6">
        <v>1</v>
      </c>
      <c r="U57" s="21" t="s">
        <v>921</v>
      </c>
      <c r="V57" s="125" t="s">
        <v>2908</v>
      </c>
      <c r="W57" s="6">
        <v>1</v>
      </c>
      <c r="X57" s="21" t="s">
        <v>922</v>
      </c>
      <c r="Y57" s="22" t="s">
        <v>2909</v>
      </c>
      <c r="Z57">
        <v>0</v>
      </c>
      <c r="AA57" s="21" t="s">
        <v>923</v>
      </c>
      <c r="AB57" s="22" t="s">
        <v>2909</v>
      </c>
      <c r="AC57">
        <v>0</v>
      </c>
      <c r="AD57" s="21" t="s">
        <v>924</v>
      </c>
      <c r="AE57" s="143" t="s">
        <v>289</v>
      </c>
      <c r="AF57" t="s">
        <v>670</v>
      </c>
      <c r="AG57" s="10" t="s">
        <v>289</v>
      </c>
    </row>
    <row r="58" spans="1:33" ht="15.75" x14ac:dyDescent="0.25">
      <c r="A58" s="46"/>
      <c r="B58" s="46"/>
      <c r="C58" s="46"/>
      <c r="D58" s="46"/>
      <c r="E58" s="46"/>
      <c r="F58" s="46"/>
      <c r="G58" s="46"/>
      <c r="H58" s="46"/>
      <c r="I58" s="46"/>
      <c r="J58" s="46"/>
      <c r="K58" s="46"/>
      <c r="L58" s="50"/>
      <c r="M58" s="50"/>
      <c r="N58" s="46"/>
      <c r="O58" s="46"/>
      <c r="P58" s="46"/>
      <c r="Q58" s="46"/>
      <c r="R58" s="109" t="s">
        <v>753</v>
      </c>
      <c r="S58" s="126"/>
      <c r="T58" s="101"/>
      <c r="U58" s="127"/>
      <c r="V58" s="126"/>
      <c r="W58" s="101"/>
      <c r="X58" s="127"/>
      <c r="Y58" s="138"/>
      <c r="Z58" s="108"/>
      <c r="AA58" s="139"/>
      <c r="AB58" s="138"/>
      <c r="AC58" s="108"/>
      <c r="AD58" s="139"/>
      <c r="AE58" s="138"/>
      <c r="AF58" s="108"/>
      <c r="AG58" s="139"/>
    </row>
    <row r="59" spans="1:33" x14ac:dyDescent="0.25">
      <c r="A59" s="46"/>
      <c r="B59" s="46"/>
      <c r="C59" s="46"/>
      <c r="D59" s="46"/>
      <c r="E59" s="46"/>
      <c r="F59" s="46"/>
      <c r="G59" s="46"/>
      <c r="H59" s="46"/>
      <c r="I59" s="46"/>
      <c r="J59" s="46"/>
      <c r="K59" s="46"/>
      <c r="L59" s="50"/>
      <c r="M59" s="50"/>
      <c r="N59" s="46"/>
      <c r="O59" s="46"/>
      <c r="P59" s="46"/>
      <c r="Q59" s="46"/>
      <c r="R59" s="46" t="s">
        <v>732</v>
      </c>
      <c r="S59" s="57" t="s">
        <v>2910</v>
      </c>
      <c r="T59" s="43">
        <v>0</v>
      </c>
      <c r="U59" s="21" t="s">
        <v>926</v>
      </c>
      <c r="V59" s="57" t="s">
        <v>2910</v>
      </c>
      <c r="W59" s="43">
        <v>0</v>
      </c>
      <c r="X59" s="21" t="s">
        <v>927</v>
      </c>
      <c r="Y59" s="57" t="s">
        <v>2910</v>
      </c>
      <c r="Z59" s="43">
        <v>0</v>
      </c>
      <c r="AA59" s="21" t="s">
        <v>927</v>
      </c>
      <c r="AB59" s="57" t="s">
        <v>2910</v>
      </c>
      <c r="AC59" s="43">
        <v>0</v>
      </c>
      <c r="AD59" s="21" t="s">
        <v>927</v>
      </c>
      <c r="AE59" s="143" t="s">
        <v>289</v>
      </c>
      <c r="AF59" t="s">
        <v>670</v>
      </c>
      <c r="AG59" s="10" t="s">
        <v>289</v>
      </c>
    </row>
    <row r="60" spans="1:33" x14ac:dyDescent="0.25">
      <c r="A60" s="46"/>
      <c r="B60" s="46"/>
      <c r="C60" s="46"/>
      <c r="D60" s="46"/>
      <c r="E60" s="46"/>
      <c r="F60" s="46"/>
      <c r="G60" s="46"/>
      <c r="H60" s="46"/>
      <c r="I60" s="46"/>
      <c r="J60" s="46"/>
      <c r="K60" s="46"/>
      <c r="L60" s="50"/>
      <c r="M60" s="50"/>
      <c r="N60" s="46"/>
      <c r="O60" s="46"/>
      <c r="P60" s="46"/>
      <c r="Q60" s="46"/>
      <c r="R60" s="46" t="s">
        <v>718</v>
      </c>
      <c r="S60" s="57" t="s">
        <v>2911</v>
      </c>
      <c r="T60" s="43">
        <v>0</v>
      </c>
      <c r="U60" s="21" t="s">
        <v>928</v>
      </c>
      <c r="V60" s="57" t="s">
        <v>2911</v>
      </c>
      <c r="W60" s="43">
        <v>0</v>
      </c>
      <c r="X60" s="21" t="s">
        <v>929</v>
      </c>
      <c r="Y60" s="57" t="s">
        <v>2912</v>
      </c>
      <c r="Z60" s="43">
        <v>0</v>
      </c>
      <c r="AA60" s="21" t="s">
        <v>930</v>
      </c>
      <c r="AB60" s="57" t="s">
        <v>2912</v>
      </c>
      <c r="AC60" s="43">
        <v>0</v>
      </c>
      <c r="AD60" s="21" t="s">
        <v>931</v>
      </c>
      <c r="AE60" s="143" t="s">
        <v>289</v>
      </c>
      <c r="AF60" t="s">
        <v>670</v>
      </c>
      <c r="AG60" s="10" t="s">
        <v>289</v>
      </c>
    </row>
    <row r="61" spans="1:33" x14ac:dyDescent="0.25">
      <c r="A61" s="46"/>
      <c r="B61" s="46"/>
      <c r="C61" s="46"/>
      <c r="D61" s="46"/>
      <c r="E61" s="46"/>
      <c r="F61" s="50"/>
      <c r="G61" s="50"/>
      <c r="H61" s="46"/>
      <c r="I61" s="46"/>
      <c r="J61" s="46"/>
      <c r="K61" s="46"/>
      <c r="L61" s="50"/>
      <c r="M61" s="50"/>
      <c r="N61" s="46"/>
      <c r="O61" s="46"/>
      <c r="P61" s="46"/>
      <c r="Q61" s="46"/>
      <c r="R61" s="46" t="s">
        <v>760</v>
      </c>
      <c r="S61" s="57" t="s">
        <v>2912</v>
      </c>
      <c r="T61" s="43">
        <v>0</v>
      </c>
      <c r="U61" s="23" t="s">
        <v>932</v>
      </c>
      <c r="V61" s="57" t="s">
        <v>2912</v>
      </c>
      <c r="W61" s="43">
        <v>0</v>
      </c>
      <c r="X61" s="23" t="s">
        <v>932</v>
      </c>
      <c r="Y61" s="57" t="s">
        <v>2912</v>
      </c>
      <c r="Z61" s="43">
        <v>0</v>
      </c>
      <c r="AA61" s="23" t="s">
        <v>2977</v>
      </c>
      <c r="AB61" s="57" t="s">
        <v>2912</v>
      </c>
      <c r="AC61" s="43">
        <v>0</v>
      </c>
      <c r="AD61" s="23" t="s">
        <v>2977</v>
      </c>
      <c r="AE61" s="143" t="s">
        <v>289</v>
      </c>
      <c r="AF61" t="s">
        <v>670</v>
      </c>
      <c r="AG61" s="10" t="s">
        <v>289</v>
      </c>
    </row>
    <row r="62" spans="1:33" ht="15.75" x14ac:dyDescent="0.25">
      <c r="A62" s="46"/>
      <c r="B62" s="46"/>
      <c r="C62" s="46"/>
      <c r="D62" s="46"/>
      <c r="E62" s="46"/>
      <c r="F62" s="46"/>
      <c r="G62" s="46"/>
      <c r="H62" s="46"/>
      <c r="I62" s="46"/>
      <c r="J62" s="46"/>
      <c r="K62" s="46"/>
      <c r="L62" s="50"/>
      <c r="M62" s="50"/>
      <c r="N62" s="46"/>
      <c r="O62" s="46"/>
      <c r="P62" s="46"/>
      <c r="Q62" s="46"/>
      <c r="R62" s="109" t="s">
        <v>761</v>
      </c>
      <c r="S62" s="126"/>
      <c r="T62" s="101"/>
      <c r="U62" s="127"/>
      <c r="V62" s="126"/>
      <c r="W62" s="101"/>
      <c r="X62" s="127"/>
      <c r="Y62" s="138"/>
      <c r="Z62" s="108"/>
      <c r="AA62" s="139"/>
      <c r="AB62" s="138"/>
      <c r="AC62" s="108"/>
      <c r="AD62" s="139"/>
      <c r="AE62" s="138"/>
      <c r="AF62" s="108"/>
      <c r="AG62" s="139"/>
    </row>
    <row r="63" spans="1:33" x14ac:dyDescent="0.25">
      <c r="A63" s="46"/>
      <c r="B63" s="46"/>
      <c r="C63" s="46"/>
      <c r="D63" s="46"/>
      <c r="E63" s="46"/>
      <c r="F63" s="46"/>
      <c r="G63" s="46"/>
      <c r="H63" s="46"/>
      <c r="I63" s="46"/>
      <c r="J63" s="46"/>
      <c r="K63" s="46"/>
      <c r="L63" s="46"/>
      <c r="M63" s="46"/>
      <c r="N63" s="46"/>
      <c r="O63" s="46"/>
      <c r="P63" s="46"/>
      <c r="Q63" s="46"/>
      <c r="R63" s="46" t="s">
        <v>732</v>
      </c>
      <c r="S63" s="125" t="s">
        <v>2913</v>
      </c>
      <c r="T63" s="6">
        <v>1</v>
      </c>
      <c r="U63" s="21" t="s">
        <v>933</v>
      </c>
      <c r="V63" s="125" t="s">
        <v>2913</v>
      </c>
      <c r="W63" s="6">
        <v>1</v>
      </c>
      <c r="X63" s="21" t="s">
        <v>934</v>
      </c>
      <c r="Y63" s="140" t="s">
        <v>762</v>
      </c>
      <c r="Z63" s="1">
        <v>1</v>
      </c>
      <c r="AA63" s="10" t="s">
        <v>935</v>
      </c>
      <c r="AB63" s="22" t="s">
        <v>763</v>
      </c>
      <c r="AC63">
        <v>0</v>
      </c>
      <c r="AD63" s="21" t="s">
        <v>936</v>
      </c>
      <c r="AE63" s="143" t="s">
        <v>289</v>
      </c>
      <c r="AF63" t="s">
        <v>670</v>
      </c>
      <c r="AG63" s="10" t="s">
        <v>289</v>
      </c>
    </row>
    <row r="64" spans="1:33" x14ac:dyDescent="0.25">
      <c r="A64" s="46"/>
      <c r="B64" s="46"/>
      <c r="C64" s="46"/>
      <c r="D64" s="46"/>
      <c r="E64" s="46"/>
      <c r="F64" s="46"/>
      <c r="G64" s="46"/>
      <c r="H64" s="46"/>
      <c r="I64" s="46"/>
      <c r="J64" s="46"/>
      <c r="K64" s="46"/>
      <c r="L64" s="50"/>
      <c r="M64" s="50"/>
      <c r="N64" s="46"/>
      <c r="O64" s="46"/>
      <c r="P64" s="46"/>
      <c r="Q64" s="46"/>
      <c r="R64" s="46" t="s">
        <v>764</v>
      </c>
      <c r="S64" s="125" t="s">
        <v>2914</v>
      </c>
      <c r="T64" s="6">
        <v>1</v>
      </c>
      <c r="U64" s="21" t="s">
        <v>2978</v>
      </c>
      <c r="V64" s="125" t="s">
        <v>2914</v>
      </c>
      <c r="W64" s="6">
        <v>1</v>
      </c>
      <c r="X64" s="21" t="s">
        <v>2978</v>
      </c>
      <c r="Y64" s="125" t="s">
        <v>2914</v>
      </c>
      <c r="Z64" s="6">
        <v>1</v>
      </c>
      <c r="AA64" s="21" t="s">
        <v>2978</v>
      </c>
      <c r="AB64" s="125" t="s">
        <v>2914</v>
      </c>
      <c r="AC64" s="6">
        <v>1</v>
      </c>
      <c r="AD64" s="21" t="s">
        <v>937</v>
      </c>
      <c r="AE64" s="143" t="s">
        <v>289</v>
      </c>
      <c r="AF64" t="s">
        <v>670</v>
      </c>
      <c r="AG64" s="10" t="s">
        <v>289</v>
      </c>
    </row>
    <row r="65" spans="1:33" x14ac:dyDescent="0.25">
      <c r="A65" s="46"/>
      <c r="B65" s="46"/>
      <c r="C65" s="46"/>
      <c r="D65" s="46"/>
      <c r="E65" s="46"/>
      <c r="F65" s="46"/>
      <c r="G65" s="46"/>
      <c r="H65" s="46"/>
      <c r="I65" s="46"/>
      <c r="J65" s="46"/>
      <c r="K65" s="46"/>
      <c r="L65" s="50"/>
      <c r="M65" s="50"/>
      <c r="N65" s="46"/>
      <c r="O65" s="46"/>
      <c r="P65" s="46"/>
      <c r="Q65" s="46"/>
      <c r="R65" s="46" t="s">
        <v>765</v>
      </c>
      <c r="S65" s="125" t="s">
        <v>2915</v>
      </c>
      <c r="T65" s="6">
        <v>1</v>
      </c>
      <c r="U65" s="21" t="s">
        <v>2979</v>
      </c>
      <c r="V65" s="125" t="s">
        <v>2915</v>
      </c>
      <c r="W65" s="6">
        <v>1</v>
      </c>
      <c r="X65" s="21" t="s">
        <v>938</v>
      </c>
      <c r="Y65" s="22" t="s">
        <v>766</v>
      </c>
      <c r="Z65">
        <v>0</v>
      </c>
      <c r="AA65" s="21" t="s">
        <v>939</v>
      </c>
      <c r="AB65" s="22" t="s">
        <v>767</v>
      </c>
      <c r="AC65">
        <v>0</v>
      </c>
      <c r="AD65" s="21" t="s">
        <v>940</v>
      </c>
      <c r="AE65" s="143" t="s">
        <v>289</v>
      </c>
      <c r="AF65" t="s">
        <v>670</v>
      </c>
      <c r="AG65" s="10" t="s">
        <v>289</v>
      </c>
    </row>
    <row r="66" spans="1:33" x14ac:dyDescent="0.25">
      <c r="A66" s="46"/>
      <c r="B66" s="46"/>
      <c r="C66" s="46"/>
      <c r="D66" s="46"/>
      <c r="E66" s="46"/>
      <c r="F66" s="46"/>
      <c r="G66" s="46"/>
      <c r="H66" s="46"/>
      <c r="I66" s="46"/>
      <c r="J66" s="46"/>
      <c r="K66" s="46"/>
      <c r="L66" s="50"/>
      <c r="M66" s="50"/>
      <c r="N66" s="46"/>
      <c r="O66" s="46"/>
      <c r="P66" s="46"/>
      <c r="Q66" s="46"/>
      <c r="R66" s="46" t="s">
        <v>768</v>
      </c>
      <c r="S66" s="125" t="s">
        <v>2916</v>
      </c>
      <c r="T66" s="6">
        <v>1</v>
      </c>
      <c r="U66" s="21" t="s">
        <v>2980</v>
      </c>
      <c r="V66" s="125" t="s">
        <v>2916</v>
      </c>
      <c r="W66" s="6">
        <v>1</v>
      </c>
      <c r="X66" s="21" t="s">
        <v>2980</v>
      </c>
      <c r="Y66" s="125" t="s">
        <v>2916</v>
      </c>
      <c r="Z66" s="6">
        <v>1</v>
      </c>
      <c r="AA66" s="21" t="s">
        <v>2980</v>
      </c>
      <c r="AB66" s="125" t="s">
        <v>2916</v>
      </c>
      <c r="AC66" s="6">
        <v>1</v>
      </c>
      <c r="AD66" s="21" t="s">
        <v>941</v>
      </c>
      <c r="AE66" s="143" t="s">
        <v>289</v>
      </c>
      <c r="AF66" t="s">
        <v>670</v>
      </c>
      <c r="AG66" s="10" t="s">
        <v>289</v>
      </c>
    </row>
    <row r="67" spans="1:33" x14ac:dyDescent="0.25">
      <c r="A67" s="46"/>
      <c r="B67" s="46"/>
      <c r="C67" s="46"/>
      <c r="D67" s="46"/>
      <c r="E67" s="46"/>
      <c r="F67" s="46"/>
      <c r="G67" s="46"/>
      <c r="H67" s="46"/>
      <c r="I67" s="46"/>
      <c r="J67" s="46"/>
      <c r="K67" s="46"/>
      <c r="L67" s="46"/>
      <c r="M67" s="46"/>
      <c r="N67" s="46"/>
      <c r="O67" s="46"/>
      <c r="P67" s="46"/>
      <c r="Q67" s="46"/>
      <c r="R67" s="46" t="s">
        <v>769</v>
      </c>
      <c r="S67" s="57" t="s">
        <v>2917</v>
      </c>
      <c r="T67" s="43">
        <v>0</v>
      </c>
      <c r="U67" s="21" t="s">
        <v>2981</v>
      </c>
      <c r="V67" s="57" t="s">
        <v>2917</v>
      </c>
      <c r="W67" s="43">
        <v>0</v>
      </c>
      <c r="X67" s="21" t="s">
        <v>2981</v>
      </c>
      <c r="Y67" s="57" t="s">
        <v>2917</v>
      </c>
      <c r="Z67" s="43">
        <v>0</v>
      </c>
      <c r="AA67" s="21" t="s">
        <v>2981</v>
      </c>
      <c r="AB67" s="57" t="s">
        <v>2917</v>
      </c>
      <c r="AC67" s="43">
        <v>0</v>
      </c>
      <c r="AD67" s="21" t="s">
        <v>937</v>
      </c>
      <c r="AE67" s="143" t="s">
        <v>289</v>
      </c>
      <c r="AF67" t="s">
        <v>670</v>
      </c>
      <c r="AG67" s="10" t="s">
        <v>289</v>
      </c>
    </row>
    <row r="68" spans="1:33" x14ac:dyDescent="0.25">
      <c r="A68" s="46"/>
      <c r="B68" s="46"/>
      <c r="C68" s="46"/>
      <c r="D68" s="46"/>
      <c r="E68" s="46"/>
      <c r="F68" s="46"/>
      <c r="G68" s="46"/>
      <c r="H68" s="46"/>
      <c r="I68" s="46"/>
      <c r="J68" s="46"/>
      <c r="K68" s="46"/>
      <c r="L68" s="46"/>
      <c r="M68" s="46"/>
      <c r="N68" s="46"/>
      <c r="O68" s="46"/>
      <c r="P68" s="46"/>
      <c r="Q68" s="46"/>
      <c r="R68" s="46" t="s">
        <v>770</v>
      </c>
      <c r="S68" s="57" t="s">
        <v>2918</v>
      </c>
      <c r="T68" s="43">
        <v>0</v>
      </c>
      <c r="U68" s="21" t="s">
        <v>2982</v>
      </c>
      <c r="V68" s="57" t="s">
        <v>2918</v>
      </c>
      <c r="W68" s="43">
        <v>0</v>
      </c>
      <c r="X68" s="21" t="s">
        <v>2982</v>
      </c>
      <c r="Y68" s="57" t="s">
        <v>2918</v>
      </c>
      <c r="Z68" s="43">
        <v>0</v>
      </c>
      <c r="AA68" s="21" t="s">
        <v>2982</v>
      </c>
      <c r="AB68" s="57" t="s">
        <v>2918</v>
      </c>
      <c r="AC68" s="43">
        <v>0</v>
      </c>
      <c r="AD68" s="21" t="s">
        <v>937</v>
      </c>
      <c r="AE68" s="143" t="s">
        <v>289</v>
      </c>
      <c r="AF68" t="s">
        <v>670</v>
      </c>
      <c r="AG68" s="10" t="s">
        <v>289</v>
      </c>
    </row>
    <row r="69" spans="1:33" x14ac:dyDescent="0.25">
      <c r="A69" s="46"/>
      <c r="B69" s="46"/>
      <c r="C69" s="46"/>
      <c r="D69" s="46"/>
      <c r="E69" s="46"/>
      <c r="F69" s="46"/>
      <c r="G69" s="46"/>
      <c r="H69" s="46"/>
      <c r="I69" s="50"/>
      <c r="J69" s="50"/>
      <c r="K69" s="46"/>
      <c r="L69" s="46"/>
      <c r="M69" s="46"/>
      <c r="N69" s="46"/>
      <c r="O69" s="46"/>
      <c r="P69" s="46"/>
      <c r="Q69" s="46"/>
      <c r="R69" s="46" t="s">
        <v>771</v>
      </c>
      <c r="S69" s="125" t="s">
        <v>2919</v>
      </c>
      <c r="T69" s="6">
        <v>1</v>
      </c>
      <c r="U69" s="21" t="s">
        <v>942</v>
      </c>
      <c r="V69" s="125" t="s">
        <v>2919</v>
      </c>
      <c r="W69" s="6">
        <v>1</v>
      </c>
      <c r="X69" s="21" t="s">
        <v>942</v>
      </c>
      <c r="Y69" s="125" t="s">
        <v>2919</v>
      </c>
      <c r="Z69" s="6">
        <v>1</v>
      </c>
      <c r="AA69" s="21" t="s">
        <v>942</v>
      </c>
      <c r="AB69" s="125" t="s">
        <v>2919</v>
      </c>
      <c r="AC69" s="6">
        <v>1</v>
      </c>
      <c r="AD69" s="21" t="s">
        <v>940</v>
      </c>
      <c r="AE69" s="143" t="s">
        <v>289</v>
      </c>
      <c r="AF69" t="s">
        <v>670</v>
      </c>
      <c r="AG69" s="10" t="s">
        <v>289</v>
      </c>
    </row>
    <row r="70" spans="1:33" ht="15.75" x14ac:dyDescent="0.25">
      <c r="A70" s="46"/>
      <c r="B70" s="46"/>
      <c r="C70" s="46"/>
      <c r="D70" s="46"/>
      <c r="E70" s="46"/>
      <c r="F70" s="46"/>
      <c r="G70" s="46"/>
      <c r="H70" s="46"/>
      <c r="I70" s="46"/>
      <c r="J70" s="46"/>
      <c r="K70" s="46"/>
      <c r="L70" s="50"/>
      <c r="M70" s="50"/>
      <c r="N70" s="46"/>
      <c r="O70" s="46"/>
      <c r="P70" s="46"/>
      <c r="Q70" s="46"/>
      <c r="R70" s="109" t="s">
        <v>772</v>
      </c>
      <c r="S70" s="126"/>
      <c r="T70" s="101"/>
      <c r="U70" s="127"/>
      <c r="V70" s="126"/>
      <c r="W70" s="101"/>
      <c r="X70" s="127"/>
      <c r="Y70" s="138"/>
      <c r="Z70" s="108"/>
      <c r="AA70" s="139"/>
      <c r="AB70" s="138"/>
      <c r="AC70" s="108"/>
      <c r="AD70" s="139"/>
      <c r="AE70" s="138"/>
      <c r="AF70" s="108"/>
      <c r="AG70" s="139"/>
    </row>
    <row r="71" spans="1:33" x14ac:dyDescent="0.25">
      <c r="A71" s="46"/>
      <c r="B71" s="46"/>
      <c r="C71" s="46"/>
      <c r="D71" s="46"/>
      <c r="E71" s="46"/>
      <c r="F71" s="46"/>
      <c r="G71" s="46"/>
      <c r="H71" s="46"/>
      <c r="I71" s="50"/>
      <c r="J71" s="50"/>
      <c r="K71" s="46"/>
      <c r="L71" s="46"/>
      <c r="M71" s="46"/>
      <c r="N71" s="46"/>
      <c r="O71" s="46"/>
      <c r="P71" s="46"/>
      <c r="Q71" s="46"/>
      <c r="R71" s="46" t="s">
        <v>773</v>
      </c>
      <c r="S71" s="125" t="s">
        <v>2920</v>
      </c>
      <c r="T71" s="6">
        <v>1</v>
      </c>
      <c r="U71" s="21" t="s">
        <v>943</v>
      </c>
      <c r="V71" s="125" t="s">
        <v>2920</v>
      </c>
      <c r="W71" s="6">
        <v>1</v>
      </c>
      <c r="X71" s="21" t="s">
        <v>2983</v>
      </c>
      <c r="Y71" s="140" t="s">
        <v>774</v>
      </c>
      <c r="Z71" s="1">
        <v>1</v>
      </c>
      <c r="AA71" s="21" t="s">
        <v>2983</v>
      </c>
      <c r="AB71" s="140" t="s">
        <v>775</v>
      </c>
      <c r="AC71" s="1">
        <v>1</v>
      </c>
      <c r="AD71" s="10" t="s">
        <v>944</v>
      </c>
      <c r="AE71" s="143" t="s">
        <v>289</v>
      </c>
      <c r="AF71" t="s">
        <v>670</v>
      </c>
      <c r="AG71" s="10" t="s">
        <v>289</v>
      </c>
    </row>
    <row r="72" spans="1:33" ht="28.5" x14ac:dyDescent="0.25">
      <c r="A72" s="46"/>
      <c r="B72" s="46"/>
      <c r="C72" s="46"/>
      <c r="D72" s="46"/>
      <c r="E72" s="46"/>
      <c r="F72" s="46"/>
      <c r="G72" s="46"/>
      <c r="H72" s="46"/>
      <c r="I72" s="50"/>
      <c r="J72" s="50"/>
      <c r="K72" s="46"/>
      <c r="L72" s="46"/>
      <c r="M72" s="46"/>
      <c r="N72" s="46"/>
      <c r="O72" s="46"/>
      <c r="P72" s="46"/>
      <c r="Q72" s="46"/>
      <c r="R72" s="46" t="s">
        <v>776</v>
      </c>
      <c r="S72" s="125" t="s">
        <v>2921</v>
      </c>
      <c r="T72" s="6">
        <v>1</v>
      </c>
      <c r="U72" s="21" t="s">
        <v>945</v>
      </c>
      <c r="V72" s="125" t="s">
        <v>2921</v>
      </c>
      <c r="W72" s="6">
        <v>1</v>
      </c>
      <c r="X72" s="21" t="s">
        <v>945</v>
      </c>
      <c r="Y72" s="125" t="s">
        <v>2921</v>
      </c>
      <c r="Z72" s="6">
        <v>1</v>
      </c>
      <c r="AA72" s="21" t="s">
        <v>945</v>
      </c>
      <c r="AB72" s="125" t="s">
        <v>2921</v>
      </c>
      <c r="AC72" s="6">
        <v>1</v>
      </c>
      <c r="AD72" s="21" t="s">
        <v>946</v>
      </c>
      <c r="AE72" s="143" t="s">
        <v>289</v>
      </c>
      <c r="AF72" t="s">
        <v>670</v>
      </c>
      <c r="AG72" s="10" t="s">
        <v>289</v>
      </c>
    </row>
    <row r="73" spans="1:33" ht="15.75" x14ac:dyDescent="0.25">
      <c r="A73" s="46"/>
      <c r="B73" s="46"/>
      <c r="C73" s="46"/>
      <c r="D73" s="46"/>
      <c r="E73" s="46"/>
      <c r="F73" s="46"/>
      <c r="G73" s="46"/>
      <c r="H73" s="46"/>
      <c r="I73" s="46"/>
      <c r="J73" s="46"/>
      <c r="K73" s="46"/>
      <c r="L73" s="46"/>
      <c r="M73" s="46"/>
      <c r="N73" s="46"/>
      <c r="O73" s="46"/>
      <c r="P73" s="46"/>
      <c r="Q73" s="46"/>
      <c r="R73" s="109" t="s">
        <v>777</v>
      </c>
      <c r="S73" s="126"/>
      <c r="T73" s="101"/>
      <c r="U73" s="127"/>
      <c r="V73" s="126"/>
      <c r="W73" s="101"/>
      <c r="X73" s="127"/>
      <c r="Y73" s="138"/>
      <c r="Z73" s="108"/>
      <c r="AA73" s="139"/>
      <c r="AB73" s="138"/>
      <c r="AC73" s="108"/>
      <c r="AD73" s="139"/>
      <c r="AE73" s="138"/>
      <c r="AF73" s="108"/>
      <c r="AG73" s="139"/>
    </row>
    <row r="74" spans="1:33" x14ac:dyDescent="0.25">
      <c r="A74" s="46"/>
      <c r="B74" s="46"/>
      <c r="C74" s="46"/>
      <c r="D74" s="46"/>
      <c r="E74" s="46"/>
      <c r="F74" s="46"/>
      <c r="G74" s="46"/>
      <c r="H74" s="46"/>
      <c r="I74" s="46"/>
      <c r="J74" s="46"/>
      <c r="K74" s="46"/>
      <c r="L74" s="46"/>
      <c r="M74" s="46"/>
      <c r="N74" s="46"/>
      <c r="O74" s="46"/>
      <c r="P74" s="46"/>
      <c r="Q74" s="46"/>
      <c r="R74" s="46" t="s">
        <v>754</v>
      </c>
      <c r="S74" s="125" t="s">
        <v>778</v>
      </c>
      <c r="T74" s="6">
        <v>1</v>
      </c>
      <c r="U74" s="21" t="s">
        <v>947</v>
      </c>
      <c r="V74" s="125" t="s">
        <v>779</v>
      </c>
      <c r="W74" s="6">
        <v>1</v>
      </c>
      <c r="X74" s="21" t="s">
        <v>948</v>
      </c>
      <c r="Y74" s="140" t="s">
        <v>2922</v>
      </c>
      <c r="Z74" s="1">
        <v>1</v>
      </c>
      <c r="AA74" s="21" t="s">
        <v>949</v>
      </c>
      <c r="AB74" s="140" t="s">
        <v>2922</v>
      </c>
      <c r="AC74" s="1">
        <v>1</v>
      </c>
      <c r="AD74" s="21" t="s">
        <v>949</v>
      </c>
      <c r="AE74" s="143" t="s">
        <v>289</v>
      </c>
      <c r="AF74" t="s">
        <v>670</v>
      </c>
      <c r="AG74" s="10" t="s">
        <v>289</v>
      </c>
    </row>
    <row r="75" spans="1:33" x14ac:dyDescent="0.25">
      <c r="A75" s="46"/>
      <c r="B75" s="46"/>
      <c r="C75" s="46"/>
      <c r="D75" s="46"/>
      <c r="E75" s="46"/>
      <c r="F75" s="46"/>
      <c r="G75" s="46"/>
      <c r="H75" s="46"/>
      <c r="I75" s="50"/>
      <c r="J75" s="50"/>
      <c r="K75" s="46"/>
      <c r="L75" s="46"/>
      <c r="M75" s="46"/>
      <c r="N75" s="46"/>
      <c r="O75" s="46"/>
      <c r="P75" s="46"/>
      <c r="Q75" s="46"/>
      <c r="R75" s="46" t="s">
        <v>780</v>
      </c>
      <c r="S75" s="125" t="s">
        <v>2923</v>
      </c>
      <c r="T75" s="6">
        <v>1</v>
      </c>
      <c r="U75" s="21" t="s">
        <v>951</v>
      </c>
      <c r="V75" s="125" t="s">
        <v>2923</v>
      </c>
      <c r="W75" s="6">
        <v>1</v>
      </c>
      <c r="X75" s="58" t="s">
        <v>952</v>
      </c>
      <c r="Y75" s="22" t="s">
        <v>2924</v>
      </c>
      <c r="Z75">
        <v>0</v>
      </c>
      <c r="AA75" s="21" t="s">
        <v>953</v>
      </c>
      <c r="AB75" s="22" t="s">
        <v>2924</v>
      </c>
      <c r="AC75">
        <v>0</v>
      </c>
      <c r="AD75" s="21" t="s">
        <v>950</v>
      </c>
      <c r="AE75" s="143" t="s">
        <v>289</v>
      </c>
      <c r="AF75" t="s">
        <v>670</v>
      </c>
      <c r="AG75" s="10" t="s">
        <v>289</v>
      </c>
    </row>
    <row r="76" spans="1:33" ht="28.5" x14ac:dyDescent="0.25">
      <c r="A76" s="46"/>
      <c r="B76" s="46"/>
      <c r="C76" s="46"/>
      <c r="D76" s="46"/>
      <c r="E76" s="46"/>
      <c r="F76" s="50"/>
      <c r="G76" s="50"/>
      <c r="H76" s="46"/>
      <c r="I76" s="46"/>
      <c r="J76" s="46"/>
      <c r="K76" s="46"/>
      <c r="L76" s="50"/>
      <c r="M76" s="50"/>
      <c r="N76" s="46"/>
      <c r="O76" s="46"/>
      <c r="P76" s="46"/>
      <c r="Q76" s="46"/>
      <c r="R76" s="46" t="s">
        <v>781</v>
      </c>
      <c r="S76" s="57" t="s">
        <v>2925</v>
      </c>
      <c r="T76" s="43">
        <v>0</v>
      </c>
      <c r="U76" s="21" t="s">
        <v>954</v>
      </c>
      <c r="V76" s="57" t="s">
        <v>2925</v>
      </c>
      <c r="W76" s="43">
        <v>0</v>
      </c>
      <c r="X76" s="21" t="s">
        <v>955</v>
      </c>
      <c r="Y76" s="140" t="s">
        <v>2926</v>
      </c>
      <c r="Z76" s="1">
        <v>1</v>
      </c>
      <c r="AA76" s="21" t="s">
        <v>2984</v>
      </c>
      <c r="AB76" s="140" t="s">
        <v>2926</v>
      </c>
      <c r="AC76" s="1">
        <v>1</v>
      </c>
      <c r="AD76" s="21" t="s">
        <v>950</v>
      </c>
      <c r="AE76" s="143" t="s">
        <v>289</v>
      </c>
      <c r="AF76" t="s">
        <v>670</v>
      </c>
      <c r="AG76" s="10" t="s">
        <v>289</v>
      </c>
    </row>
    <row r="77" spans="1:33" x14ac:dyDescent="0.25">
      <c r="A77" s="46"/>
      <c r="B77" s="46"/>
      <c r="C77" s="46"/>
      <c r="D77" s="46"/>
      <c r="E77" s="46"/>
      <c r="F77" s="46"/>
      <c r="G77" s="46"/>
      <c r="H77" s="46"/>
      <c r="I77" s="50"/>
      <c r="J77" s="50"/>
      <c r="K77" s="46"/>
      <c r="L77" s="46"/>
      <c r="M77" s="46"/>
      <c r="N77" s="46"/>
      <c r="O77" s="46"/>
      <c r="P77" s="46"/>
      <c r="Q77" s="46"/>
      <c r="R77" s="46" t="s">
        <v>782</v>
      </c>
      <c r="S77" s="125" t="s">
        <v>779</v>
      </c>
      <c r="T77" s="6">
        <v>1</v>
      </c>
      <c r="U77" s="21" t="s">
        <v>954</v>
      </c>
      <c r="V77" s="57" t="s">
        <v>783</v>
      </c>
      <c r="W77" s="43">
        <v>0</v>
      </c>
      <c r="X77" s="21" t="s">
        <v>956</v>
      </c>
      <c r="Y77" s="22" t="s">
        <v>2927</v>
      </c>
      <c r="Z77">
        <v>0</v>
      </c>
      <c r="AA77" s="21" t="s">
        <v>957</v>
      </c>
      <c r="AB77" s="22" t="s">
        <v>2927</v>
      </c>
      <c r="AC77">
        <v>0</v>
      </c>
      <c r="AD77" s="21" t="s">
        <v>958</v>
      </c>
      <c r="AE77" s="143" t="s">
        <v>289</v>
      </c>
      <c r="AF77" t="s">
        <v>670</v>
      </c>
      <c r="AG77" s="10" t="s">
        <v>289</v>
      </c>
    </row>
    <row r="78" spans="1:33" x14ac:dyDescent="0.25">
      <c r="A78" s="46"/>
      <c r="B78" s="46"/>
      <c r="C78" s="46"/>
      <c r="D78" s="46"/>
      <c r="E78" s="46"/>
      <c r="F78" s="46"/>
      <c r="G78" s="46"/>
      <c r="H78" s="46"/>
      <c r="I78" s="46"/>
      <c r="J78" s="46"/>
      <c r="K78" s="46"/>
      <c r="L78" s="46"/>
      <c r="M78" s="46"/>
      <c r="N78" s="46"/>
      <c r="O78" s="46"/>
      <c r="P78" s="46"/>
      <c r="Q78" s="46"/>
      <c r="R78" s="46" t="s">
        <v>784</v>
      </c>
      <c r="S78" s="57" t="s">
        <v>785</v>
      </c>
      <c r="T78" s="43">
        <v>0</v>
      </c>
      <c r="U78" s="21" t="s">
        <v>954</v>
      </c>
      <c r="V78" s="57" t="s">
        <v>2928</v>
      </c>
      <c r="W78" s="43">
        <v>0</v>
      </c>
      <c r="X78" s="21" t="s">
        <v>959</v>
      </c>
      <c r="Y78" s="57" t="s">
        <v>2928</v>
      </c>
      <c r="Z78" s="43">
        <v>0</v>
      </c>
      <c r="AA78" s="21" t="s">
        <v>957</v>
      </c>
      <c r="AB78" s="57" t="s">
        <v>2928</v>
      </c>
      <c r="AC78" s="43">
        <v>0</v>
      </c>
      <c r="AD78" s="21" t="s">
        <v>950</v>
      </c>
      <c r="AE78" s="143" t="s">
        <v>289</v>
      </c>
      <c r="AF78" t="s">
        <v>670</v>
      </c>
      <c r="AG78" s="10" t="s">
        <v>289</v>
      </c>
    </row>
    <row r="79" spans="1:33" ht="15.75" x14ac:dyDescent="0.25">
      <c r="A79" s="46"/>
      <c r="B79" s="46"/>
      <c r="C79" s="46"/>
      <c r="D79" s="46"/>
      <c r="E79" s="46"/>
      <c r="F79" s="46"/>
      <c r="G79" s="46"/>
      <c r="H79" s="46"/>
      <c r="I79" s="46"/>
      <c r="J79" s="46"/>
      <c r="K79" s="46"/>
      <c r="L79" s="46"/>
      <c r="M79" s="46"/>
      <c r="N79" s="46"/>
      <c r="O79" s="46"/>
      <c r="P79" s="46"/>
      <c r="Q79" s="46"/>
      <c r="R79" s="109" t="s">
        <v>786</v>
      </c>
      <c r="S79" s="126"/>
      <c r="T79" s="101"/>
      <c r="U79" s="127"/>
      <c r="V79" s="126"/>
      <c r="W79" s="101"/>
      <c r="X79" s="127"/>
      <c r="Y79" s="138"/>
      <c r="Z79" s="108"/>
      <c r="AA79" s="139"/>
      <c r="AB79" s="138"/>
      <c r="AC79" s="108"/>
      <c r="AD79" s="139"/>
      <c r="AE79" s="138"/>
      <c r="AF79" s="108"/>
      <c r="AG79" s="139"/>
    </row>
    <row r="80" spans="1:33" x14ac:dyDescent="0.25">
      <c r="A80" s="46"/>
      <c r="B80" s="46"/>
      <c r="C80" s="46"/>
      <c r="D80" s="46"/>
      <c r="E80" s="46"/>
      <c r="F80" s="46"/>
      <c r="G80" s="46"/>
      <c r="H80" s="46"/>
      <c r="I80" s="46"/>
      <c r="J80" s="46"/>
      <c r="K80" s="46"/>
      <c r="L80" s="46"/>
      <c r="M80" s="46"/>
      <c r="N80" s="46"/>
      <c r="O80" s="46"/>
      <c r="P80" s="46"/>
      <c r="Q80" s="46"/>
      <c r="R80" s="46" t="s">
        <v>787</v>
      </c>
      <c r="S80" s="57" t="s">
        <v>2929</v>
      </c>
      <c r="T80" s="43">
        <v>0</v>
      </c>
      <c r="U80" s="21" t="s">
        <v>960</v>
      </c>
      <c r="V80" s="57" t="s">
        <v>2929</v>
      </c>
      <c r="W80" s="43">
        <v>0</v>
      </c>
      <c r="X80" s="21" t="s">
        <v>961</v>
      </c>
      <c r="Y80" s="22" t="s">
        <v>2930</v>
      </c>
      <c r="Z80">
        <v>0</v>
      </c>
      <c r="AA80" s="21" t="s">
        <v>962</v>
      </c>
      <c r="AB80" s="22" t="s">
        <v>2930</v>
      </c>
      <c r="AC80">
        <v>0</v>
      </c>
      <c r="AD80" s="21" t="s">
        <v>963</v>
      </c>
      <c r="AE80" s="143" t="s">
        <v>289</v>
      </c>
      <c r="AF80" t="s">
        <v>670</v>
      </c>
      <c r="AG80" s="10" t="s">
        <v>289</v>
      </c>
    </row>
    <row r="81" spans="1:33" x14ac:dyDescent="0.25">
      <c r="A81" s="46"/>
      <c r="B81" s="46"/>
      <c r="C81" s="46"/>
      <c r="D81" s="46"/>
      <c r="E81" s="46"/>
      <c r="F81" s="46"/>
      <c r="G81" s="46"/>
      <c r="H81" s="46"/>
      <c r="I81" s="46"/>
      <c r="J81" s="46"/>
      <c r="K81" s="46"/>
      <c r="L81" s="46"/>
      <c r="M81" s="46"/>
      <c r="N81" s="46"/>
      <c r="O81" s="46"/>
      <c r="P81" s="46"/>
      <c r="Q81" s="46"/>
      <c r="R81" s="46" t="s">
        <v>788</v>
      </c>
      <c r="S81" s="125" t="s">
        <v>2931</v>
      </c>
      <c r="T81" s="6">
        <v>1</v>
      </c>
      <c r="U81" s="21" t="s">
        <v>960</v>
      </c>
      <c r="V81" s="125" t="s">
        <v>2931</v>
      </c>
      <c r="W81" s="6">
        <v>1</v>
      </c>
      <c r="X81" s="21" t="s">
        <v>960</v>
      </c>
      <c r="Y81" s="125" t="s">
        <v>2931</v>
      </c>
      <c r="Z81" s="6">
        <v>1</v>
      </c>
      <c r="AA81" s="21" t="s">
        <v>960</v>
      </c>
      <c r="AB81" s="125" t="s">
        <v>2931</v>
      </c>
      <c r="AC81" s="6">
        <v>1</v>
      </c>
      <c r="AD81" s="21" t="s">
        <v>963</v>
      </c>
      <c r="AE81" s="143" t="s">
        <v>289</v>
      </c>
      <c r="AF81" t="s">
        <v>670</v>
      </c>
      <c r="AG81" s="10" t="s">
        <v>289</v>
      </c>
    </row>
    <row r="82" spans="1:33" x14ac:dyDescent="0.25">
      <c r="A82" s="46"/>
      <c r="B82" s="46"/>
      <c r="C82" s="46"/>
      <c r="D82" s="46"/>
      <c r="E82" s="46"/>
      <c r="F82" s="46"/>
      <c r="G82" s="46"/>
      <c r="H82" s="46"/>
      <c r="I82" s="46"/>
      <c r="J82" s="46"/>
      <c r="K82" s="46"/>
      <c r="L82" s="46"/>
      <c r="M82" s="46"/>
      <c r="N82" s="46"/>
      <c r="O82" s="46"/>
      <c r="P82" s="46"/>
      <c r="Q82" s="46"/>
      <c r="R82" s="46" t="s">
        <v>789</v>
      </c>
      <c r="S82" s="125" t="s">
        <v>2932</v>
      </c>
      <c r="T82" s="6">
        <v>1</v>
      </c>
      <c r="U82" s="21" t="s">
        <v>960</v>
      </c>
      <c r="V82" s="125" t="s">
        <v>2932</v>
      </c>
      <c r="W82" s="6">
        <v>1</v>
      </c>
      <c r="X82" s="21" t="s">
        <v>960</v>
      </c>
      <c r="Y82" s="125" t="s">
        <v>2932</v>
      </c>
      <c r="Z82" s="6">
        <v>1</v>
      </c>
      <c r="AA82" s="21" t="s">
        <v>960</v>
      </c>
      <c r="AB82" s="125" t="s">
        <v>2932</v>
      </c>
      <c r="AC82" s="6">
        <v>1</v>
      </c>
      <c r="AD82" s="21" t="s">
        <v>963</v>
      </c>
      <c r="AE82" s="143" t="s">
        <v>289</v>
      </c>
      <c r="AF82" t="s">
        <v>670</v>
      </c>
      <c r="AG82" s="10" t="s">
        <v>289</v>
      </c>
    </row>
    <row r="83" spans="1:33" ht="15.75" x14ac:dyDescent="0.25">
      <c r="A83" s="46"/>
      <c r="B83" s="46"/>
      <c r="C83" s="46"/>
      <c r="D83" s="46"/>
      <c r="E83" s="46"/>
      <c r="F83" s="50"/>
      <c r="G83" s="50"/>
      <c r="H83" s="46"/>
      <c r="I83" s="46"/>
      <c r="J83" s="46"/>
      <c r="K83" s="46"/>
      <c r="L83" s="50"/>
      <c r="M83" s="50"/>
      <c r="N83" s="46"/>
      <c r="O83" s="46"/>
      <c r="P83" s="46"/>
      <c r="Q83" s="46"/>
      <c r="R83" s="109" t="s">
        <v>790</v>
      </c>
      <c r="S83" s="126"/>
      <c r="T83" s="101"/>
      <c r="U83" s="127"/>
      <c r="V83" s="126"/>
      <c r="W83" s="101"/>
      <c r="X83" s="127"/>
      <c r="Y83" s="138"/>
      <c r="Z83" s="108"/>
      <c r="AA83" s="139"/>
      <c r="AB83" s="138"/>
      <c r="AC83" s="108"/>
      <c r="AD83" s="139"/>
      <c r="AE83" s="138"/>
      <c r="AF83" s="108"/>
      <c r="AG83" s="139"/>
    </row>
    <row r="84" spans="1:33" ht="28.5" x14ac:dyDescent="0.25">
      <c r="A84" s="46"/>
      <c r="B84" s="46"/>
      <c r="C84" s="46"/>
      <c r="D84" s="46"/>
      <c r="E84" s="46"/>
      <c r="F84" s="50"/>
      <c r="G84" s="50"/>
      <c r="H84" s="46"/>
      <c r="I84" s="46"/>
      <c r="J84" s="46"/>
      <c r="K84" s="46"/>
      <c r="L84" s="50"/>
      <c r="M84" s="50"/>
      <c r="N84" s="46"/>
      <c r="O84" s="46"/>
      <c r="P84" s="46"/>
      <c r="Q84" s="46"/>
      <c r="R84" s="46" t="s">
        <v>791</v>
      </c>
      <c r="S84" s="57" t="s">
        <v>2933</v>
      </c>
      <c r="T84" s="43">
        <v>0</v>
      </c>
      <c r="U84" s="58" t="s">
        <v>964</v>
      </c>
      <c r="V84" s="57" t="s">
        <v>2933</v>
      </c>
      <c r="W84" s="43">
        <v>0</v>
      </c>
      <c r="X84" s="58" t="s">
        <v>964</v>
      </c>
      <c r="Y84" s="57" t="s">
        <v>2933</v>
      </c>
      <c r="Z84" s="43">
        <v>0</v>
      </c>
      <c r="AA84" s="58" t="s">
        <v>964</v>
      </c>
      <c r="AB84" s="57" t="s">
        <v>2933</v>
      </c>
      <c r="AC84" s="43">
        <v>0</v>
      </c>
      <c r="AD84" s="21" t="s">
        <v>965</v>
      </c>
      <c r="AE84" s="143" t="s">
        <v>289</v>
      </c>
      <c r="AF84" t="s">
        <v>670</v>
      </c>
      <c r="AG84" s="10" t="s">
        <v>289</v>
      </c>
    </row>
    <row r="85" spans="1:33" x14ac:dyDescent="0.25">
      <c r="A85" s="46"/>
      <c r="B85" s="46"/>
      <c r="C85" s="46"/>
      <c r="D85" s="46"/>
      <c r="E85" s="46"/>
      <c r="F85" s="50"/>
      <c r="G85" s="50"/>
      <c r="H85" s="46"/>
      <c r="I85" s="46"/>
      <c r="J85" s="46"/>
      <c r="K85" s="46"/>
      <c r="L85" s="50"/>
      <c r="M85" s="50"/>
      <c r="N85" s="46"/>
      <c r="O85" s="46"/>
      <c r="P85" s="46"/>
      <c r="Q85" s="46"/>
      <c r="R85" s="46" t="s">
        <v>792</v>
      </c>
      <c r="S85" s="57" t="s">
        <v>2934</v>
      </c>
      <c r="T85" s="43">
        <v>0</v>
      </c>
      <c r="U85" s="58" t="s">
        <v>964</v>
      </c>
      <c r="V85" s="57" t="s">
        <v>2934</v>
      </c>
      <c r="W85" s="43">
        <v>0</v>
      </c>
      <c r="X85" s="58" t="s">
        <v>964</v>
      </c>
      <c r="Y85" s="57" t="s">
        <v>2934</v>
      </c>
      <c r="Z85" s="43">
        <v>0</v>
      </c>
      <c r="AA85" s="58" t="s">
        <v>964</v>
      </c>
      <c r="AB85" s="57" t="s">
        <v>2934</v>
      </c>
      <c r="AC85" s="43">
        <v>0</v>
      </c>
      <c r="AD85" s="21" t="s">
        <v>965</v>
      </c>
      <c r="AE85" s="143" t="s">
        <v>289</v>
      </c>
      <c r="AF85" t="s">
        <v>670</v>
      </c>
      <c r="AG85" s="10" t="s">
        <v>289</v>
      </c>
    </row>
    <row r="86" spans="1:33" ht="15.75" x14ac:dyDescent="0.25">
      <c r="A86" s="46"/>
      <c r="B86" s="46"/>
      <c r="C86" s="46"/>
      <c r="D86" s="46"/>
      <c r="E86" s="46"/>
      <c r="F86" s="46"/>
      <c r="G86" s="46"/>
      <c r="H86" s="46"/>
      <c r="I86" s="46"/>
      <c r="J86" s="46"/>
      <c r="K86" s="46"/>
      <c r="L86" s="50"/>
      <c r="M86" s="50"/>
      <c r="N86" s="46"/>
      <c r="O86" s="46"/>
      <c r="P86" s="46"/>
      <c r="Q86" s="46"/>
      <c r="R86" s="109" t="s">
        <v>793</v>
      </c>
      <c r="S86" s="126"/>
      <c r="T86" s="101"/>
      <c r="U86" s="127"/>
      <c r="V86" s="126"/>
      <c r="W86" s="101"/>
      <c r="X86" s="127"/>
      <c r="Y86" s="138"/>
      <c r="Z86" s="108"/>
      <c r="AA86" s="139"/>
      <c r="AB86" s="138"/>
      <c r="AC86" s="108"/>
      <c r="AD86" s="139"/>
      <c r="AE86" s="138"/>
      <c r="AF86" s="108"/>
      <c r="AG86" s="139"/>
    </row>
    <row r="87" spans="1:33" x14ac:dyDescent="0.25">
      <c r="A87" s="46"/>
      <c r="B87" s="46"/>
      <c r="C87" s="46"/>
      <c r="D87" s="46"/>
      <c r="E87" s="46"/>
      <c r="F87" s="46"/>
      <c r="G87" s="46"/>
      <c r="H87" s="46"/>
      <c r="I87" s="46"/>
      <c r="J87" s="46"/>
      <c r="K87" s="46"/>
      <c r="L87" s="46"/>
      <c r="M87" s="46"/>
      <c r="N87" s="46"/>
      <c r="O87" s="46"/>
      <c r="P87" s="46"/>
      <c r="Q87" s="46"/>
      <c r="R87" s="46" t="s">
        <v>794</v>
      </c>
      <c r="S87" s="57" t="s">
        <v>2935</v>
      </c>
      <c r="T87" s="43">
        <v>0</v>
      </c>
      <c r="U87" s="21" t="s">
        <v>966</v>
      </c>
      <c r="V87" s="57" t="s">
        <v>2935</v>
      </c>
      <c r="W87" s="43">
        <v>0</v>
      </c>
      <c r="X87" s="21" t="s">
        <v>966</v>
      </c>
      <c r="Y87" s="57" t="s">
        <v>2935</v>
      </c>
      <c r="Z87" s="43">
        <v>0</v>
      </c>
      <c r="AA87" s="21" t="s">
        <v>966</v>
      </c>
      <c r="AB87" s="57" t="s">
        <v>2935</v>
      </c>
      <c r="AC87" s="43">
        <v>0</v>
      </c>
      <c r="AD87" s="21" t="s">
        <v>967</v>
      </c>
      <c r="AE87" s="143" t="s">
        <v>289</v>
      </c>
      <c r="AF87" t="s">
        <v>670</v>
      </c>
      <c r="AG87" s="10" t="s">
        <v>289</v>
      </c>
    </row>
    <row r="88" spans="1:33" ht="15" customHeight="1" x14ac:dyDescent="0.25">
      <c r="A88" s="46"/>
      <c r="B88" s="46"/>
      <c r="C88" s="46"/>
      <c r="D88" s="46"/>
      <c r="E88" s="46"/>
      <c r="F88" s="46"/>
      <c r="G88" s="46"/>
      <c r="H88" s="46"/>
      <c r="I88" s="46"/>
      <c r="J88" s="46"/>
      <c r="K88" s="46"/>
      <c r="L88" s="50"/>
      <c r="M88" s="50"/>
      <c r="N88" s="46"/>
      <c r="O88" s="46"/>
      <c r="P88" s="46"/>
      <c r="Q88" s="46"/>
      <c r="R88" s="46" t="s">
        <v>795</v>
      </c>
      <c r="S88" s="57" t="s">
        <v>2936</v>
      </c>
      <c r="T88" s="43">
        <v>0</v>
      </c>
      <c r="U88" s="21" t="s">
        <v>968</v>
      </c>
      <c r="V88" s="57" t="s">
        <v>2936</v>
      </c>
      <c r="W88" s="43">
        <v>0</v>
      </c>
      <c r="X88" s="21" t="s">
        <v>968</v>
      </c>
      <c r="Y88" s="57" t="s">
        <v>2936</v>
      </c>
      <c r="Z88" s="43">
        <v>0</v>
      </c>
      <c r="AA88" s="21" t="s">
        <v>968</v>
      </c>
      <c r="AB88" s="57" t="s">
        <v>2936</v>
      </c>
      <c r="AC88" s="43">
        <v>0</v>
      </c>
      <c r="AD88" s="21" t="s">
        <v>967</v>
      </c>
      <c r="AE88" s="143" t="s">
        <v>289</v>
      </c>
      <c r="AF88" t="s">
        <v>670</v>
      </c>
      <c r="AG88" s="10" t="s">
        <v>289</v>
      </c>
    </row>
    <row r="89" spans="1:33" x14ac:dyDescent="0.25">
      <c r="A89" s="46"/>
      <c r="B89" s="46"/>
      <c r="C89" s="46"/>
      <c r="D89" s="46"/>
      <c r="E89" s="46"/>
      <c r="F89" s="46"/>
      <c r="G89" s="46"/>
      <c r="H89" s="46"/>
      <c r="I89" s="46"/>
      <c r="J89" s="46"/>
      <c r="K89" s="46"/>
      <c r="L89" s="50"/>
      <c r="M89" s="50"/>
      <c r="N89" s="46"/>
      <c r="O89" s="46"/>
      <c r="P89" s="46"/>
      <c r="Q89" s="46"/>
      <c r="R89" s="46" t="s">
        <v>796</v>
      </c>
      <c r="S89" s="57" t="s">
        <v>2937</v>
      </c>
      <c r="T89" s="43">
        <v>0</v>
      </c>
      <c r="U89" s="21" t="s">
        <v>968</v>
      </c>
      <c r="V89" s="57" t="s">
        <v>2937</v>
      </c>
      <c r="W89" s="43">
        <v>0</v>
      </c>
      <c r="X89" s="21" t="s">
        <v>968</v>
      </c>
      <c r="Y89" s="57" t="s">
        <v>2937</v>
      </c>
      <c r="Z89" s="43">
        <v>0</v>
      </c>
      <c r="AA89" s="21" t="s">
        <v>968</v>
      </c>
      <c r="AB89" s="57" t="s">
        <v>2937</v>
      </c>
      <c r="AC89" s="43">
        <v>0</v>
      </c>
      <c r="AD89" s="21" t="s">
        <v>967</v>
      </c>
      <c r="AE89" s="143" t="s">
        <v>289</v>
      </c>
      <c r="AF89" t="s">
        <v>670</v>
      </c>
      <c r="AG89" s="10" t="s">
        <v>289</v>
      </c>
    </row>
    <row r="90" spans="1:33" ht="15.75" x14ac:dyDescent="0.25">
      <c r="A90" s="46"/>
      <c r="B90" s="46"/>
      <c r="C90" s="46"/>
      <c r="D90" s="46"/>
      <c r="E90" s="46"/>
      <c r="F90" s="50"/>
      <c r="G90" s="50"/>
      <c r="H90" s="46"/>
      <c r="I90" s="46"/>
      <c r="J90" s="46"/>
      <c r="K90" s="46"/>
      <c r="L90" s="50"/>
      <c r="M90" s="50"/>
      <c r="N90" s="46"/>
      <c r="O90" s="46"/>
      <c r="P90" s="46"/>
      <c r="Q90" s="46"/>
      <c r="R90" s="109" t="s">
        <v>797</v>
      </c>
      <c r="S90" s="126"/>
      <c r="T90" s="101"/>
      <c r="U90" s="127"/>
      <c r="V90" s="126"/>
      <c r="W90" s="101"/>
      <c r="X90" s="127"/>
      <c r="Y90" s="138"/>
      <c r="Z90" s="108"/>
      <c r="AA90" s="139"/>
      <c r="AB90" s="138"/>
      <c r="AC90" s="108"/>
      <c r="AD90" s="139"/>
      <c r="AE90" s="138"/>
      <c r="AF90" s="108"/>
      <c r="AG90" s="139"/>
    </row>
    <row r="91" spans="1:33" x14ac:dyDescent="0.25">
      <c r="A91" s="46"/>
      <c r="B91" s="46"/>
      <c r="C91" s="46"/>
      <c r="D91" s="46"/>
      <c r="E91" s="46"/>
      <c r="F91" s="46"/>
      <c r="G91" s="46"/>
      <c r="H91" s="46"/>
      <c r="I91" s="46"/>
      <c r="J91" s="46"/>
      <c r="K91" s="46"/>
      <c r="L91" s="46"/>
      <c r="M91" s="46"/>
      <c r="N91" s="46"/>
      <c r="O91" s="46"/>
      <c r="P91" s="46"/>
      <c r="Q91" s="46"/>
      <c r="R91" s="46" t="s">
        <v>798</v>
      </c>
      <c r="S91" s="57" t="s">
        <v>2938</v>
      </c>
      <c r="T91" s="43">
        <v>0</v>
      </c>
      <c r="U91" s="21" t="s">
        <v>969</v>
      </c>
      <c r="V91" s="57" t="s">
        <v>2938</v>
      </c>
      <c r="W91" s="43">
        <v>0</v>
      </c>
      <c r="X91" s="21" t="s">
        <v>969</v>
      </c>
      <c r="Y91" s="57" t="s">
        <v>2938</v>
      </c>
      <c r="Z91" s="43">
        <v>0</v>
      </c>
      <c r="AA91" s="21" t="s">
        <v>969</v>
      </c>
      <c r="AB91" s="57" t="s">
        <v>2938</v>
      </c>
      <c r="AC91" s="43">
        <v>0</v>
      </c>
      <c r="AD91" s="21" t="s">
        <v>970</v>
      </c>
      <c r="AE91" s="143" t="s">
        <v>289</v>
      </c>
      <c r="AF91" t="s">
        <v>670</v>
      </c>
      <c r="AG91" s="10" t="s">
        <v>289</v>
      </c>
    </row>
    <row r="92" spans="1:33" ht="15" customHeight="1" x14ac:dyDescent="0.25">
      <c r="A92" s="46"/>
      <c r="B92" s="46"/>
      <c r="C92" s="46"/>
      <c r="D92" s="46"/>
      <c r="E92" s="46"/>
      <c r="F92" s="46"/>
      <c r="G92" s="46"/>
      <c r="H92" s="46"/>
      <c r="I92" s="46"/>
      <c r="J92" s="46"/>
      <c r="K92" s="46"/>
      <c r="L92" s="50"/>
      <c r="M92" s="50"/>
      <c r="N92" s="46"/>
      <c r="O92" s="46"/>
      <c r="P92" s="46"/>
      <c r="Q92" s="46"/>
      <c r="R92" s="46" t="s">
        <v>799</v>
      </c>
      <c r="S92" s="125" t="s">
        <v>800</v>
      </c>
      <c r="T92" s="6">
        <v>1</v>
      </c>
      <c r="U92" s="21" t="s">
        <v>969</v>
      </c>
      <c r="V92" s="125" t="s">
        <v>801</v>
      </c>
      <c r="W92" s="6">
        <v>1</v>
      </c>
      <c r="X92" s="21" t="s">
        <v>971</v>
      </c>
      <c r="Y92" s="125" t="s">
        <v>2939</v>
      </c>
      <c r="Z92" s="6">
        <v>1</v>
      </c>
      <c r="AA92" s="21" t="s">
        <v>972</v>
      </c>
      <c r="AB92" s="125" t="s">
        <v>2939</v>
      </c>
      <c r="AC92" s="6">
        <v>1</v>
      </c>
      <c r="AD92" s="21" t="s">
        <v>970</v>
      </c>
      <c r="AE92" s="143" t="s">
        <v>289</v>
      </c>
      <c r="AF92" t="s">
        <v>670</v>
      </c>
      <c r="AG92" s="10" t="s">
        <v>289</v>
      </c>
    </row>
    <row r="93" spans="1:33" ht="30.95" customHeight="1" x14ac:dyDescent="0.25">
      <c r="A93" s="46"/>
      <c r="B93" s="46"/>
      <c r="C93" s="46"/>
      <c r="D93" s="46"/>
      <c r="E93" s="46"/>
      <c r="F93" s="46"/>
      <c r="G93" s="46"/>
      <c r="H93" s="46"/>
      <c r="I93" s="46"/>
      <c r="J93" s="46"/>
      <c r="K93" s="46"/>
      <c r="L93" s="50"/>
      <c r="M93" s="50"/>
      <c r="N93" s="46"/>
      <c r="O93" s="46"/>
      <c r="P93" s="46"/>
      <c r="Q93" s="46"/>
      <c r="R93" s="46" t="s">
        <v>802</v>
      </c>
      <c r="S93" s="125" t="s">
        <v>803</v>
      </c>
      <c r="T93" s="6">
        <v>1</v>
      </c>
      <c r="U93" s="21" t="s">
        <v>969</v>
      </c>
      <c r="V93" s="57" t="s">
        <v>804</v>
      </c>
      <c r="W93" s="43">
        <v>0</v>
      </c>
      <c r="X93" s="21" t="s">
        <v>973</v>
      </c>
      <c r="Y93" s="125" t="s">
        <v>2940</v>
      </c>
      <c r="Z93" s="6">
        <v>1</v>
      </c>
      <c r="AA93" s="21" t="s">
        <v>974</v>
      </c>
      <c r="AB93" s="125" t="s">
        <v>2940</v>
      </c>
      <c r="AC93" s="6">
        <v>1</v>
      </c>
      <c r="AD93" s="21" t="s">
        <v>970</v>
      </c>
      <c r="AE93" s="143" t="s">
        <v>289</v>
      </c>
      <c r="AF93" t="s">
        <v>670</v>
      </c>
      <c r="AG93" s="10" t="s">
        <v>289</v>
      </c>
    </row>
    <row r="94" spans="1:33" ht="15.75" x14ac:dyDescent="0.25">
      <c r="A94" s="46"/>
      <c r="B94" s="46"/>
      <c r="C94" s="46"/>
      <c r="D94" s="46"/>
      <c r="E94" s="46"/>
      <c r="F94" s="50"/>
      <c r="G94" s="50"/>
      <c r="H94" s="46"/>
      <c r="I94" s="46"/>
      <c r="J94" s="46"/>
      <c r="K94" s="46"/>
      <c r="L94" s="46"/>
      <c r="M94" s="46"/>
      <c r="N94" s="46"/>
      <c r="O94" s="46"/>
      <c r="P94" s="46"/>
      <c r="Q94" s="46"/>
      <c r="R94" s="109" t="s">
        <v>805</v>
      </c>
      <c r="S94" s="126"/>
      <c r="T94" s="101"/>
      <c r="U94" s="127"/>
      <c r="V94" s="126"/>
      <c r="W94" s="101"/>
      <c r="X94" s="127"/>
      <c r="Y94" s="138"/>
      <c r="Z94" s="108"/>
      <c r="AA94" s="139"/>
      <c r="AB94" s="138"/>
      <c r="AC94" s="108"/>
      <c r="AD94" s="139"/>
      <c r="AE94" s="138"/>
      <c r="AF94" s="108"/>
      <c r="AG94" s="139"/>
    </row>
    <row r="95" spans="1:33" x14ac:dyDescent="0.25">
      <c r="A95" s="46"/>
      <c r="B95" s="46"/>
      <c r="C95" s="46"/>
      <c r="D95" s="46"/>
      <c r="E95" s="46"/>
      <c r="F95" s="46"/>
      <c r="G95" s="46"/>
      <c r="H95" s="46"/>
      <c r="I95" s="46"/>
      <c r="J95" s="46"/>
      <c r="K95" s="46"/>
      <c r="L95" s="46"/>
      <c r="M95" s="46"/>
      <c r="N95" s="46"/>
      <c r="O95" s="46"/>
      <c r="P95" s="46"/>
      <c r="Q95" s="46"/>
      <c r="R95" s="46" t="s">
        <v>806</v>
      </c>
      <c r="S95" s="125" t="s">
        <v>2941</v>
      </c>
      <c r="T95" s="6">
        <v>1</v>
      </c>
      <c r="U95" s="21" t="s">
        <v>975</v>
      </c>
      <c r="V95" s="125" t="s">
        <v>2941</v>
      </c>
      <c r="W95" s="6">
        <v>1</v>
      </c>
      <c r="X95" s="21" t="s">
        <v>976</v>
      </c>
      <c r="Y95" s="125" t="s">
        <v>2941</v>
      </c>
      <c r="Z95" s="6">
        <v>1</v>
      </c>
      <c r="AA95" s="21" t="s">
        <v>976</v>
      </c>
      <c r="AB95" s="125" t="s">
        <v>2941</v>
      </c>
      <c r="AC95" s="6">
        <v>1</v>
      </c>
      <c r="AD95" s="21" t="s">
        <v>977</v>
      </c>
      <c r="AE95" s="143" t="s">
        <v>289</v>
      </c>
      <c r="AF95" t="s">
        <v>670</v>
      </c>
      <c r="AG95" s="10" t="s">
        <v>289</v>
      </c>
    </row>
    <row r="96" spans="1:33" x14ac:dyDescent="0.25">
      <c r="A96" s="46"/>
      <c r="B96" s="46"/>
      <c r="C96" s="46"/>
      <c r="D96" s="46"/>
      <c r="E96" s="46"/>
      <c r="F96" s="46"/>
      <c r="G96" s="46"/>
      <c r="H96" s="46"/>
      <c r="I96" s="46"/>
      <c r="J96" s="46"/>
      <c r="K96" s="46"/>
      <c r="L96" s="50"/>
      <c r="M96" s="50"/>
      <c r="N96" s="46"/>
      <c r="O96" s="46"/>
      <c r="P96" s="46"/>
      <c r="Q96" s="46"/>
      <c r="R96" s="46" t="s">
        <v>807</v>
      </c>
      <c r="S96" s="125" t="s">
        <v>2942</v>
      </c>
      <c r="T96" s="6">
        <v>1</v>
      </c>
      <c r="U96" s="21" t="s">
        <v>975</v>
      </c>
      <c r="V96" s="125" t="s">
        <v>2942</v>
      </c>
      <c r="W96" s="6">
        <v>1</v>
      </c>
      <c r="X96" s="21" t="s">
        <v>975</v>
      </c>
      <c r="Y96" s="125" t="s">
        <v>2942</v>
      </c>
      <c r="Z96" s="6">
        <v>1</v>
      </c>
      <c r="AA96" s="21" t="s">
        <v>975</v>
      </c>
      <c r="AB96" s="125" t="s">
        <v>2942</v>
      </c>
      <c r="AC96" s="6">
        <v>1</v>
      </c>
      <c r="AD96" s="21" t="s">
        <v>977</v>
      </c>
      <c r="AE96" s="143" t="s">
        <v>289</v>
      </c>
      <c r="AF96" t="s">
        <v>670</v>
      </c>
      <c r="AG96" s="10" t="s">
        <v>289</v>
      </c>
    </row>
    <row r="97" spans="1:33" ht="15.75" x14ac:dyDescent="0.25">
      <c r="A97" s="46"/>
      <c r="B97" s="46"/>
      <c r="C97" s="46"/>
      <c r="D97" s="46"/>
      <c r="E97" s="46"/>
      <c r="F97" s="46"/>
      <c r="G97" s="46"/>
      <c r="H97" s="46"/>
      <c r="I97" s="50"/>
      <c r="J97" s="50"/>
      <c r="K97" s="46"/>
      <c r="L97" s="46"/>
      <c r="M97" s="46"/>
      <c r="N97" s="46"/>
      <c r="O97" s="46"/>
      <c r="P97" s="46"/>
      <c r="Q97" s="46"/>
      <c r="R97" s="109" t="s">
        <v>808</v>
      </c>
      <c r="S97" s="126"/>
      <c r="T97" s="101"/>
      <c r="U97" s="127"/>
      <c r="V97" s="126"/>
      <c r="W97" s="101"/>
      <c r="X97" s="127"/>
      <c r="Y97" s="138"/>
      <c r="Z97" s="108"/>
      <c r="AA97" s="139"/>
      <c r="AB97" s="138"/>
      <c r="AC97" s="108"/>
      <c r="AD97" s="139"/>
      <c r="AE97" s="138"/>
      <c r="AF97" s="108"/>
      <c r="AG97" s="139"/>
    </row>
    <row r="98" spans="1:33" x14ac:dyDescent="0.25">
      <c r="A98" s="46"/>
      <c r="B98" s="46"/>
      <c r="C98" s="46"/>
      <c r="D98" s="46"/>
      <c r="E98" s="46"/>
      <c r="F98" s="50"/>
      <c r="G98" s="50"/>
      <c r="H98" s="46"/>
      <c r="I98" s="46"/>
      <c r="J98" s="46"/>
      <c r="K98" s="46"/>
      <c r="L98" s="50"/>
      <c r="M98" s="50"/>
      <c r="N98" s="46"/>
      <c r="O98" s="46"/>
      <c r="P98" s="46"/>
      <c r="Q98" s="46"/>
      <c r="R98" s="46" t="s">
        <v>809</v>
      </c>
      <c r="S98" s="125" t="s">
        <v>810</v>
      </c>
      <c r="T98" s="6">
        <v>1</v>
      </c>
      <c r="U98" s="21" t="s">
        <v>978</v>
      </c>
      <c r="V98" s="57" t="s">
        <v>811</v>
      </c>
      <c r="W98" s="43">
        <v>0</v>
      </c>
      <c r="X98" s="21" t="s">
        <v>979</v>
      </c>
      <c r="Y98" s="125" t="s">
        <v>812</v>
      </c>
      <c r="Z98" s="6">
        <v>1</v>
      </c>
      <c r="AA98" s="21" t="s">
        <v>980</v>
      </c>
      <c r="AB98" s="57" t="s">
        <v>813</v>
      </c>
      <c r="AC98" s="43">
        <v>0</v>
      </c>
      <c r="AD98" s="10" t="s">
        <v>981</v>
      </c>
      <c r="AE98" s="143" t="s">
        <v>289</v>
      </c>
      <c r="AF98" t="s">
        <v>670</v>
      </c>
      <c r="AG98" s="10" t="s">
        <v>289</v>
      </c>
    </row>
    <row r="99" spans="1:33" x14ac:dyDescent="0.25">
      <c r="A99" s="46"/>
      <c r="B99" s="46"/>
      <c r="C99" s="46"/>
      <c r="D99" s="46"/>
      <c r="E99" s="46"/>
      <c r="F99" s="46"/>
      <c r="G99" s="46"/>
      <c r="H99" s="46"/>
      <c r="I99" s="46"/>
      <c r="J99" s="46"/>
      <c r="K99" s="46"/>
      <c r="L99" s="46"/>
      <c r="M99" s="46"/>
      <c r="N99" s="46"/>
      <c r="O99" s="46"/>
      <c r="P99" s="46"/>
      <c r="Q99" s="46"/>
      <c r="R99" s="46" t="s">
        <v>814</v>
      </c>
      <c r="S99" s="57" t="s">
        <v>2943</v>
      </c>
      <c r="T99" s="43">
        <v>0</v>
      </c>
      <c r="U99" s="21" t="s">
        <v>982</v>
      </c>
      <c r="V99" s="57" t="s">
        <v>2943</v>
      </c>
      <c r="W99" s="43">
        <v>0</v>
      </c>
      <c r="X99" s="21" t="s">
        <v>982</v>
      </c>
      <c r="Y99" s="57" t="s">
        <v>2943</v>
      </c>
      <c r="Z99" s="43">
        <v>0</v>
      </c>
      <c r="AA99" s="21" t="s">
        <v>983</v>
      </c>
      <c r="AB99" s="57" t="s">
        <v>2943</v>
      </c>
      <c r="AC99" s="43">
        <v>0</v>
      </c>
      <c r="AD99" s="21" t="s">
        <v>983</v>
      </c>
      <c r="AE99" s="143" t="s">
        <v>289</v>
      </c>
      <c r="AF99" t="s">
        <v>670</v>
      </c>
      <c r="AG99" s="10" t="s">
        <v>289</v>
      </c>
    </row>
    <row r="100" spans="1:33" x14ac:dyDescent="0.25">
      <c r="A100" s="46"/>
      <c r="B100" s="46"/>
      <c r="C100" s="46"/>
      <c r="D100" s="46"/>
      <c r="E100" s="46"/>
      <c r="F100" s="46"/>
      <c r="G100" s="46"/>
      <c r="H100" s="46"/>
      <c r="I100" s="46"/>
      <c r="J100" s="46"/>
      <c r="K100" s="46"/>
      <c r="L100" s="50"/>
      <c r="M100" s="50"/>
      <c r="N100" s="46"/>
      <c r="O100" s="46"/>
      <c r="P100" s="46"/>
      <c r="Q100" s="46"/>
      <c r="R100" s="46" t="s">
        <v>815</v>
      </c>
      <c r="S100" s="57" t="s">
        <v>816</v>
      </c>
      <c r="T100" s="43">
        <v>0</v>
      </c>
      <c r="U100" s="58" t="s">
        <v>984</v>
      </c>
      <c r="V100" s="57" t="s">
        <v>2944</v>
      </c>
      <c r="W100" s="43">
        <v>0</v>
      </c>
      <c r="X100" s="21" t="s">
        <v>985</v>
      </c>
      <c r="Y100" s="57" t="s">
        <v>2944</v>
      </c>
      <c r="Z100" s="43">
        <v>0</v>
      </c>
      <c r="AA100" s="10" t="s">
        <v>986</v>
      </c>
      <c r="AB100" s="140" t="s">
        <v>817</v>
      </c>
      <c r="AC100" s="1">
        <v>1</v>
      </c>
      <c r="AD100" s="21" t="s">
        <v>987</v>
      </c>
      <c r="AE100" s="143" t="s">
        <v>289</v>
      </c>
      <c r="AF100" t="s">
        <v>670</v>
      </c>
      <c r="AG100" s="10" t="s">
        <v>289</v>
      </c>
    </row>
    <row r="101" spans="1:33" x14ac:dyDescent="0.25">
      <c r="A101" s="46"/>
      <c r="B101" s="46"/>
      <c r="C101" s="46"/>
      <c r="D101" s="46"/>
      <c r="E101" s="46"/>
      <c r="F101" s="50"/>
      <c r="G101" s="50"/>
      <c r="H101" s="46"/>
      <c r="I101" s="46"/>
      <c r="J101" s="46"/>
      <c r="K101" s="46"/>
      <c r="L101" s="50"/>
      <c r="M101" s="50"/>
      <c r="N101" s="46"/>
      <c r="O101" s="46"/>
      <c r="P101" s="46"/>
      <c r="Q101" s="46"/>
      <c r="R101" s="46" t="s">
        <v>818</v>
      </c>
      <c r="S101" s="57" t="s">
        <v>819</v>
      </c>
      <c r="T101" s="43">
        <v>0</v>
      </c>
      <c r="U101" s="21" t="s">
        <v>988</v>
      </c>
      <c r="V101" s="57" t="s">
        <v>2945</v>
      </c>
      <c r="W101" s="43">
        <v>0</v>
      </c>
      <c r="X101" s="21" t="s">
        <v>989</v>
      </c>
      <c r="Y101" s="57" t="s">
        <v>2945</v>
      </c>
      <c r="Z101" s="43">
        <v>0</v>
      </c>
      <c r="AA101" s="21" t="s">
        <v>989</v>
      </c>
      <c r="AB101" s="22" t="s">
        <v>820</v>
      </c>
      <c r="AC101">
        <v>0</v>
      </c>
      <c r="AD101" s="21" t="s">
        <v>987</v>
      </c>
      <c r="AE101" s="143" t="s">
        <v>289</v>
      </c>
      <c r="AF101" t="s">
        <v>670</v>
      </c>
      <c r="AG101" s="10" t="s">
        <v>289</v>
      </c>
    </row>
    <row r="102" spans="1:33" ht="15.75" x14ac:dyDescent="0.25">
      <c r="A102" s="46"/>
      <c r="B102" s="46"/>
      <c r="C102" s="46"/>
      <c r="D102" s="46"/>
      <c r="E102" s="46"/>
      <c r="F102" s="50"/>
      <c r="G102" s="50"/>
      <c r="H102" s="46"/>
      <c r="I102" s="46"/>
      <c r="J102" s="46"/>
      <c r="K102" s="46"/>
      <c r="L102" s="50"/>
      <c r="M102" s="50"/>
      <c r="N102" s="46"/>
      <c r="O102" s="46"/>
      <c r="P102" s="46"/>
      <c r="Q102" s="46"/>
      <c r="R102" s="109" t="s">
        <v>821</v>
      </c>
      <c r="S102" s="126"/>
      <c r="T102" s="101"/>
      <c r="U102" s="127"/>
      <c r="V102" s="126"/>
      <c r="W102" s="101"/>
      <c r="X102" s="127"/>
      <c r="Y102" s="138"/>
      <c r="Z102" s="108"/>
      <c r="AA102" s="139"/>
      <c r="AB102" s="138"/>
      <c r="AC102" s="108"/>
      <c r="AD102" s="139"/>
      <c r="AE102" s="138"/>
      <c r="AF102" s="108"/>
      <c r="AG102" s="139"/>
    </row>
    <row r="103" spans="1:33" x14ac:dyDescent="0.25">
      <c r="A103" s="46"/>
      <c r="B103" s="46"/>
      <c r="C103" s="46"/>
      <c r="D103" s="46"/>
      <c r="E103" s="46"/>
      <c r="F103" s="46"/>
      <c r="G103" s="46"/>
      <c r="H103" s="46"/>
      <c r="I103" s="46"/>
      <c r="J103" s="46"/>
      <c r="K103" s="46"/>
      <c r="L103" s="46"/>
      <c r="M103" s="46"/>
      <c r="N103" s="46"/>
      <c r="O103" s="46"/>
      <c r="P103" s="46"/>
      <c r="Q103" s="46"/>
      <c r="R103" s="46" t="s">
        <v>732</v>
      </c>
      <c r="S103" s="125" t="s">
        <v>2946</v>
      </c>
      <c r="T103" s="6">
        <v>1</v>
      </c>
      <c r="U103" s="21" t="s">
        <v>990</v>
      </c>
      <c r="V103" s="125" t="s">
        <v>2946</v>
      </c>
      <c r="W103" s="6">
        <v>1</v>
      </c>
      <c r="X103" s="21" t="s">
        <v>990</v>
      </c>
      <c r="Y103" s="125" t="s">
        <v>2946</v>
      </c>
      <c r="Z103" s="6">
        <v>1</v>
      </c>
      <c r="AA103" s="21" t="s">
        <v>991</v>
      </c>
      <c r="AB103" s="143" t="s">
        <v>289</v>
      </c>
      <c r="AC103" t="s">
        <v>670</v>
      </c>
      <c r="AD103" s="21" t="s">
        <v>992</v>
      </c>
      <c r="AE103" s="143" t="s">
        <v>289</v>
      </c>
      <c r="AF103" t="s">
        <v>670</v>
      </c>
      <c r="AG103" s="10" t="s">
        <v>289</v>
      </c>
    </row>
    <row r="104" spans="1:33" ht="28.5" x14ac:dyDescent="0.25">
      <c r="A104" s="46"/>
      <c r="B104" s="46"/>
      <c r="C104" s="46"/>
      <c r="D104" s="46"/>
      <c r="E104" s="46"/>
      <c r="F104" s="50"/>
      <c r="G104" s="50"/>
      <c r="H104" s="46"/>
      <c r="I104" s="46"/>
      <c r="J104" s="46"/>
      <c r="K104" s="46"/>
      <c r="L104" s="46"/>
      <c r="M104" s="46"/>
      <c r="N104" s="46"/>
      <c r="O104" s="46"/>
      <c r="P104" s="46"/>
      <c r="Q104" s="46"/>
      <c r="R104" s="46" t="s">
        <v>822</v>
      </c>
      <c r="S104" s="57" t="s">
        <v>2947</v>
      </c>
      <c r="T104" s="43">
        <v>0</v>
      </c>
      <c r="U104" s="21" t="s">
        <v>990</v>
      </c>
      <c r="V104" s="57" t="s">
        <v>2947</v>
      </c>
      <c r="W104" s="43">
        <v>0</v>
      </c>
      <c r="X104" s="21" t="s">
        <v>990</v>
      </c>
      <c r="Y104" s="57" t="s">
        <v>2947</v>
      </c>
      <c r="Z104" s="43">
        <v>0</v>
      </c>
      <c r="AA104" s="21" t="s">
        <v>993</v>
      </c>
      <c r="AB104" s="143" t="s">
        <v>289</v>
      </c>
      <c r="AC104" t="s">
        <v>670</v>
      </c>
      <c r="AD104" s="10" t="s">
        <v>289</v>
      </c>
      <c r="AE104" s="143" t="s">
        <v>289</v>
      </c>
      <c r="AF104" t="s">
        <v>670</v>
      </c>
      <c r="AG104" s="10" t="s">
        <v>289</v>
      </c>
    </row>
    <row r="105" spans="1:33" ht="28.5" x14ac:dyDescent="0.25">
      <c r="A105" s="46"/>
      <c r="B105" s="46"/>
      <c r="C105" s="46"/>
      <c r="D105" s="46"/>
      <c r="E105" s="46"/>
      <c r="F105" s="46"/>
      <c r="G105" s="46"/>
      <c r="H105" s="46"/>
      <c r="I105" s="46"/>
      <c r="J105" s="46"/>
      <c r="K105" s="46"/>
      <c r="L105" s="50"/>
      <c r="M105" s="50"/>
      <c r="N105" s="46"/>
      <c r="O105" s="46"/>
      <c r="P105" s="46"/>
      <c r="Q105" s="46"/>
      <c r="R105" s="46" t="s">
        <v>823</v>
      </c>
      <c r="S105" s="57" t="s">
        <v>2948</v>
      </c>
      <c r="T105" s="43">
        <v>0</v>
      </c>
      <c r="U105" s="21" t="s">
        <v>994</v>
      </c>
      <c r="V105" s="57" t="s">
        <v>2948</v>
      </c>
      <c r="W105" s="43">
        <v>0</v>
      </c>
      <c r="X105" s="21" t="s">
        <v>994</v>
      </c>
      <c r="Y105" s="57" t="s">
        <v>2948</v>
      </c>
      <c r="Z105" s="43">
        <v>0</v>
      </c>
      <c r="AA105" s="21" t="s">
        <v>995</v>
      </c>
      <c r="AB105" s="143" t="s">
        <v>289</v>
      </c>
      <c r="AC105" t="s">
        <v>670</v>
      </c>
      <c r="AD105" s="10" t="s">
        <v>289</v>
      </c>
      <c r="AE105" s="143" t="s">
        <v>289</v>
      </c>
      <c r="AF105" t="s">
        <v>670</v>
      </c>
      <c r="AG105" s="10" t="s">
        <v>289</v>
      </c>
    </row>
    <row r="106" spans="1:33" x14ac:dyDescent="0.25">
      <c r="A106" s="46"/>
      <c r="B106" s="46"/>
      <c r="C106" s="46"/>
      <c r="D106" s="46"/>
      <c r="E106" s="46"/>
      <c r="F106" s="50"/>
      <c r="G106" s="50"/>
      <c r="H106" s="46"/>
      <c r="I106" s="46"/>
      <c r="J106" s="46"/>
      <c r="K106" s="46"/>
      <c r="L106" s="46"/>
      <c r="M106" s="46"/>
      <c r="N106" s="46"/>
      <c r="O106" s="46"/>
      <c r="P106" s="46"/>
      <c r="Q106" s="46"/>
      <c r="R106" s="46" t="s">
        <v>824</v>
      </c>
      <c r="S106" s="125" t="s">
        <v>2949</v>
      </c>
      <c r="T106" s="6">
        <v>1</v>
      </c>
      <c r="U106" s="23" t="s">
        <v>990</v>
      </c>
      <c r="V106" s="125" t="s">
        <v>2949</v>
      </c>
      <c r="W106" s="6">
        <v>1</v>
      </c>
      <c r="X106" s="23" t="s">
        <v>990</v>
      </c>
      <c r="Y106" s="57" t="s">
        <v>717</v>
      </c>
      <c r="Z106" s="43">
        <v>0</v>
      </c>
      <c r="AA106" s="23" t="s">
        <v>996</v>
      </c>
      <c r="AB106" s="143" t="s">
        <v>289</v>
      </c>
      <c r="AC106" t="s">
        <v>670</v>
      </c>
      <c r="AD106" s="10" t="s">
        <v>289</v>
      </c>
      <c r="AE106" s="143" t="s">
        <v>289</v>
      </c>
      <c r="AF106" t="s">
        <v>670</v>
      </c>
      <c r="AG106" s="10" t="s">
        <v>289</v>
      </c>
    </row>
    <row r="107" spans="1:33" ht="15" customHeight="1" x14ac:dyDescent="0.25">
      <c r="A107" s="46"/>
      <c r="B107" s="46"/>
      <c r="C107" s="46"/>
      <c r="D107" s="46"/>
      <c r="E107" s="46"/>
      <c r="F107" s="46"/>
      <c r="G107" s="46"/>
      <c r="H107" s="46"/>
      <c r="I107" s="46"/>
      <c r="J107" s="46"/>
      <c r="K107" s="46"/>
      <c r="L107" s="50"/>
      <c r="M107" s="50"/>
      <c r="N107" s="46"/>
      <c r="O107" s="46"/>
      <c r="P107" s="46"/>
      <c r="Q107" s="46"/>
      <c r="R107" s="109" t="s">
        <v>825</v>
      </c>
      <c r="S107" s="126"/>
      <c r="T107" s="101"/>
      <c r="U107" s="127"/>
      <c r="V107" s="126"/>
      <c r="W107" s="101"/>
      <c r="X107" s="127"/>
      <c r="Y107" s="138"/>
      <c r="Z107" s="108"/>
      <c r="AA107" s="139"/>
      <c r="AB107" s="138"/>
      <c r="AC107" s="108"/>
      <c r="AD107" s="139"/>
      <c r="AE107" s="138"/>
      <c r="AF107" s="108"/>
      <c r="AG107" s="139"/>
    </row>
    <row r="108" spans="1:33" x14ac:dyDescent="0.25">
      <c r="A108" s="46"/>
      <c r="B108" s="46"/>
      <c r="C108" s="46"/>
      <c r="D108" s="46"/>
      <c r="E108" s="46"/>
      <c r="F108" s="46"/>
      <c r="G108" s="46"/>
      <c r="H108" s="46"/>
      <c r="I108" s="46"/>
      <c r="J108" s="46"/>
      <c r="K108" s="46"/>
      <c r="L108" s="50"/>
      <c r="M108" s="50"/>
      <c r="N108" s="46"/>
      <c r="O108" s="46"/>
      <c r="P108" s="46"/>
      <c r="Q108" s="46"/>
      <c r="R108" s="46" t="s">
        <v>826</v>
      </c>
      <c r="S108" s="57" t="s">
        <v>2950</v>
      </c>
      <c r="T108" s="43">
        <v>0</v>
      </c>
      <c r="U108" s="21" t="s">
        <v>997</v>
      </c>
      <c r="V108" s="57" t="s">
        <v>2950</v>
      </c>
      <c r="W108" s="43">
        <v>0</v>
      </c>
      <c r="X108" s="21" t="s">
        <v>997</v>
      </c>
      <c r="Y108" s="57" t="s">
        <v>827</v>
      </c>
      <c r="Z108" s="43">
        <v>0</v>
      </c>
      <c r="AA108" s="21" t="s">
        <v>998</v>
      </c>
      <c r="AB108" s="143" t="s">
        <v>289</v>
      </c>
      <c r="AC108" t="s">
        <v>670</v>
      </c>
      <c r="AD108" s="10" t="s">
        <v>289</v>
      </c>
      <c r="AE108" s="143" t="s">
        <v>289</v>
      </c>
      <c r="AF108" t="s">
        <v>670</v>
      </c>
      <c r="AG108" s="10" t="s">
        <v>289</v>
      </c>
    </row>
    <row r="109" spans="1:33" x14ac:dyDescent="0.25">
      <c r="A109" s="46"/>
      <c r="B109" s="46"/>
      <c r="C109" s="46"/>
      <c r="D109" s="46"/>
      <c r="E109" s="46"/>
      <c r="F109" s="46"/>
      <c r="G109" s="46"/>
      <c r="H109" s="46"/>
      <c r="I109" s="46"/>
      <c r="J109" s="46"/>
      <c r="K109" s="46"/>
      <c r="L109" s="50"/>
      <c r="M109" s="50"/>
      <c r="N109" s="46"/>
      <c r="O109" s="46"/>
      <c r="P109" s="46"/>
      <c r="Q109" s="46"/>
      <c r="R109" s="46" t="s">
        <v>828</v>
      </c>
      <c r="S109" s="57" t="s">
        <v>829</v>
      </c>
      <c r="T109" s="43">
        <v>0</v>
      </c>
      <c r="U109" s="21" t="s">
        <v>999</v>
      </c>
      <c r="V109" s="57" t="s">
        <v>830</v>
      </c>
      <c r="W109" s="43">
        <v>0</v>
      </c>
      <c r="X109" s="58" t="s">
        <v>1000</v>
      </c>
      <c r="Y109" s="57" t="s">
        <v>831</v>
      </c>
      <c r="Z109" s="43">
        <v>0</v>
      </c>
      <c r="AA109" s="21" t="s">
        <v>1001</v>
      </c>
      <c r="AB109" s="143" t="s">
        <v>289</v>
      </c>
      <c r="AC109" t="s">
        <v>670</v>
      </c>
      <c r="AD109" s="10" t="s">
        <v>289</v>
      </c>
      <c r="AE109" s="143" t="s">
        <v>289</v>
      </c>
      <c r="AF109" t="s">
        <v>670</v>
      </c>
      <c r="AG109" s="10" t="s">
        <v>289</v>
      </c>
    </row>
    <row r="110" spans="1:33" ht="33" customHeight="1" thickBot="1" x14ac:dyDescent="0.3">
      <c r="A110" s="46"/>
      <c r="B110" s="46"/>
      <c r="C110" s="46"/>
      <c r="D110" s="46"/>
      <c r="E110" s="46"/>
      <c r="F110" s="46"/>
      <c r="G110" s="46"/>
      <c r="H110" s="46"/>
      <c r="I110" s="46"/>
      <c r="J110" s="46"/>
      <c r="K110" s="46"/>
      <c r="L110" s="50"/>
      <c r="M110" s="50"/>
      <c r="N110" s="46"/>
      <c r="O110" s="46"/>
      <c r="P110" s="46"/>
      <c r="Q110" s="46"/>
      <c r="R110" s="46" t="s">
        <v>832</v>
      </c>
      <c r="S110" s="57" t="s">
        <v>2951</v>
      </c>
      <c r="T110" s="43">
        <v>0</v>
      </c>
      <c r="U110" s="21" t="s">
        <v>997</v>
      </c>
      <c r="V110" s="57" t="s">
        <v>2951</v>
      </c>
      <c r="W110" s="43">
        <v>0</v>
      </c>
      <c r="X110" s="21" t="s">
        <v>997</v>
      </c>
      <c r="Y110" s="57" t="s">
        <v>2951</v>
      </c>
      <c r="Z110" s="43">
        <v>0</v>
      </c>
      <c r="AA110" s="21" t="s">
        <v>1003</v>
      </c>
      <c r="AB110" s="143" t="s">
        <v>289</v>
      </c>
      <c r="AC110" t="s">
        <v>670</v>
      </c>
      <c r="AD110" s="10" t="s">
        <v>289</v>
      </c>
      <c r="AE110" s="143" t="s">
        <v>289</v>
      </c>
      <c r="AF110" t="s">
        <v>670</v>
      </c>
      <c r="AG110" s="10" t="s">
        <v>289</v>
      </c>
    </row>
    <row r="111" spans="1:33" x14ac:dyDescent="0.25">
      <c r="A111" s="46"/>
      <c r="B111" s="46"/>
      <c r="C111" s="46"/>
      <c r="D111" s="46"/>
      <c r="E111" s="46"/>
      <c r="F111" s="46"/>
      <c r="G111" s="46"/>
      <c r="H111" s="46"/>
      <c r="I111" s="46"/>
      <c r="J111" s="46"/>
      <c r="K111" s="46"/>
      <c r="L111" s="46"/>
      <c r="M111" s="46"/>
      <c r="N111" s="46"/>
      <c r="O111" s="46"/>
      <c r="P111" s="46"/>
      <c r="Q111" s="46"/>
      <c r="R111" s="332" t="s">
        <v>2841</v>
      </c>
      <c r="S111" s="369">
        <v>73</v>
      </c>
      <c r="T111" s="370"/>
      <c r="U111" s="371"/>
      <c r="V111" s="369">
        <v>74</v>
      </c>
      <c r="W111" s="370"/>
      <c r="X111" s="371"/>
      <c r="Y111" s="369">
        <v>78</v>
      </c>
      <c r="Z111" s="370"/>
      <c r="AA111" s="371"/>
      <c r="AB111" s="369">
        <v>71</v>
      </c>
      <c r="AC111" s="370"/>
      <c r="AD111" s="371"/>
      <c r="AE111" s="369">
        <v>38</v>
      </c>
      <c r="AF111" s="370"/>
      <c r="AG111" s="371"/>
    </row>
    <row r="112" spans="1:33" x14ac:dyDescent="0.25">
      <c r="A112" s="46"/>
      <c r="B112" s="46"/>
      <c r="C112" s="46"/>
      <c r="D112" s="46"/>
      <c r="E112" s="46"/>
      <c r="F112" s="50"/>
      <c r="G112" s="50"/>
      <c r="H112" s="46"/>
      <c r="I112" s="46"/>
      <c r="J112" s="46"/>
      <c r="K112" s="46"/>
      <c r="L112" s="46"/>
      <c r="M112" s="46"/>
      <c r="N112" s="46"/>
      <c r="O112" s="46"/>
      <c r="P112" s="46"/>
      <c r="Q112" s="46"/>
      <c r="R112" s="333" t="s">
        <v>81</v>
      </c>
      <c r="S112" s="363">
        <f>SUM(T6:T110)</f>
        <v>27</v>
      </c>
      <c r="T112" s="364"/>
      <c r="U112" s="365"/>
      <c r="V112" s="363">
        <f>SUM(W6:W110)</f>
        <v>25</v>
      </c>
      <c r="W112" s="364"/>
      <c r="X112" s="365"/>
      <c r="Y112" s="363">
        <f>SUM(Z6:Z110)</f>
        <v>28</v>
      </c>
      <c r="Z112" s="364"/>
      <c r="AA112" s="365"/>
      <c r="AB112" s="363">
        <f>SUM(AC6:AC110)</f>
        <v>24</v>
      </c>
      <c r="AC112" s="364"/>
      <c r="AD112" s="365"/>
      <c r="AE112" s="363">
        <f>SUM(AF6:AF110)</f>
        <v>1</v>
      </c>
      <c r="AF112" s="364"/>
      <c r="AG112" s="365"/>
    </row>
    <row r="113" spans="1:33" ht="15.75" thickBot="1" x14ac:dyDescent="0.3">
      <c r="A113" s="46"/>
      <c r="B113" s="46"/>
      <c r="C113" s="46"/>
      <c r="D113" s="46"/>
      <c r="E113" s="46"/>
      <c r="F113" s="46"/>
      <c r="G113" s="46"/>
      <c r="H113" s="46"/>
      <c r="I113" s="46"/>
      <c r="J113" s="46"/>
      <c r="K113" s="46"/>
      <c r="L113" s="50"/>
      <c r="M113" s="50"/>
      <c r="N113" s="46"/>
      <c r="O113" s="46"/>
      <c r="P113" s="46"/>
      <c r="Q113" s="46"/>
      <c r="R113" s="334" t="s">
        <v>668</v>
      </c>
      <c r="S113" s="366">
        <f>2700/73</f>
        <v>36.986301369863014</v>
      </c>
      <c r="T113" s="367"/>
      <c r="U113" s="368"/>
      <c r="V113" s="366">
        <f>2500/74</f>
        <v>33.783783783783782</v>
      </c>
      <c r="W113" s="367"/>
      <c r="X113" s="368"/>
      <c r="Y113" s="366">
        <f>2800/78</f>
        <v>35.897435897435898</v>
      </c>
      <c r="Z113" s="367"/>
      <c r="AA113" s="368"/>
      <c r="AB113" s="366">
        <f>2400/71</f>
        <v>33.802816901408448</v>
      </c>
      <c r="AC113" s="367"/>
      <c r="AD113" s="368"/>
      <c r="AE113" s="366">
        <f>100/38</f>
        <v>2.6315789473684212</v>
      </c>
      <c r="AF113" s="367"/>
      <c r="AG113" s="368"/>
    </row>
    <row r="114" spans="1:33" x14ac:dyDescent="0.25">
      <c r="A114" s="46"/>
      <c r="B114" s="46"/>
      <c r="C114" s="46"/>
      <c r="D114" s="46"/>
      <c r="E114" s="46"/>
      <c r="F114" s="46"/>
      <c r="G114" s="46"/>
      <c r="H114" s="46"/>
      <c r="I114" s="46"/>
      <c r="J114" s="46"/>
      <c r="K114" s="46"/>
      <c r="L114" s="46"/>
      <c r="M114" s="46"/>
      <c r="N114" s="46"/>
      <c r="O114" s="46"/>
      <c r="P114" s="46"/>
      <c r="Q114" s="46"/>
      <c r="R114" s="45"/>
      <c r="S114" s="43"/>
      <c r="T114" s="43"/>
      <c r="U114" s="43"/>
      <c r="V114" s="43"/>
      <c r="W114" s="43"/>
      <c r="X114" s="43"/>
    </row>
    <row r="115" spans="1:33" x14ac:dyDescent="0.25">
      <c r="A115" s="46"/>
      <c r="B115" s="46"/>
      <c r="C115" s="46"/>
      <c r="D115" s="46"/>
      <c r="E115" s="46"/>
      <c r="F115" s="46"/>
      <c r="G115" s="46"/>
      <c r="H115" s="46"/>
      <c r="I115" s="46"/>
      <c r="J115" s="46"/>
      <c r="K115" s="46"/>
      <c r="L115" s="50"/>
      <c r="M115" s="50"/>
      <c r="N115" s="46"/>
      <c r="O115" s="46"/>
      <c r="P115" s="46"/>
      <c r="Q115" s="46"/>
      <c r="R115" s="45"/>
      <c r="S115" s="43"/>
      <c r="T115" s="43"/>
      <c r="U115" s="43"/>
      <c r="V115" s="43"/>
      <c r="W115" s="43"/>
      <c r="X115" s="43"/>
    </row>
    <row r="116" spans="1:33" x14ac:dyDescent="0.25">
      <c r="A116" s="46"/>
      <c r="B116" s="46"/>
      <c r="C116" s="46"/>
      <c r="D116" s="46"/>
      <c r="E116" s="46"/>
      <c r="F116" s="50"/>
      <c r="G116" s="50"/>
      <c r="H116" s="46"/>
      <c r="I116" s="46"/>
      <c r="J116" s="46"/>
      <c r="K116" s="46"/>
      <c r="L116" s="50"/>
      <c r="M116" s="50"/>
      <c r="N116" s="46"/>
      <c r="O116" s="46"/>
      <c r="P116" s="46"/>
      <c r="Q116" s="46"/>
      <c r="R116" s="45"/>
      <c r="S116" s="43">
        <v>73</v>
      </c>
      <c r="T116" s="43">
        <v>27</v>
      </c>
      <c r="U116" s="43"/>
      <c r="V116" s="43"/>
      <c r="W116" s="43"/>
      <c r="X116" s="43"/>
    </row>
    <row r="117" spans="1:33" x14ac:dyDescent="0.25">
      <c r="A117" s="46"/>
      <c r="B117" s="46"/>
      <c r="C117" s="46"/>
      <c r="D117" s="46"/>
      <c r="E117" s="46"/>
      <c r="F117" s="50"/>
      <c r="G117" s="50"/>
      <c r="H117" s="46"/>
      <c r="I117" s="46"/>
      <c r="J117" s="46"/>
      <c r="K117" s="46"/>
      <c r="L117" s="50"/>
      <c r="M117" s="50"/>
      <c r="N117" s="46"/>
      <c r="O117" s="46"/>
      <c r="P117" s="46"/>
      <c r="Q117" s="46"/>
      <c r="R117" s="45"/>
      <c r="S117" s="43">
        <v>74</v>
      </c>
      <c r="T117" s="43">
        <v>25</v>
      </c>
      <c r="U117" s="43"/>
      <c r="V117" s="43"/>
      <c r="W117" s="43"/>
      <c r="X117" s="43"/>
    </row>
    <row r="118" spans="1:33" x14ac:dyDescent="0.25">
      <c r="A118" s="46"/>
      <c r="B118" s="46"/>
      <c r="C118" s="46"/>
      <c r="D118" s="46"/>
      <c r="E118" s="46"/>
      <c r="F118" s="46"/>
      <c r="G118" s="46"/>
      <c r="H118" s="46"/>
      <c r="I118" s="46"/>
      <c r="J118" s="46"/>
      <c r="K118" s="46"/>
      <c r="L118" s="50"/>
      <c r="M118" s="50"/>
      <c r="N118" s="46"/>
      <c r="O118" s="46"/>
      <c r="P118" s="46"/>
      <c r="Q118" s="46"/>
      <c r="R118" s="45"/>
      <c r="S118" s="43">
        <v>78</v>
      </c>
      <c r="T118" s="43">
        <v>28</v>
      </c>
      <c r="U118" s="43"/>
      <c r="V118" s="43"/>
      <c r="W118" s="43"/>
      <c r="X118" s="43"/>
    </row>
    <row r="119" spans="1:33" x14ac:dyDescent="0.25">
      <c r="A119" s="46"/>
      <c r="B119" s="46"/>
      <c r="C119" s="46"/>
      <c r="D119" s="46"/>
      <c r="E119" s="46"/>
      <c r="F119" s="46"/>
      <c r="G119" s="46"/>
      <c r="H119" s="46"/>
      <c r="I119" s="46"/>
      <c r="J119" s="46"/>
      <c r="K119" s="46"/>
      <c r="L119" s="50"/>
      <c r="M119" s="50"/>
      <c r="N119" s="46"/>
      <c r="O119" s="46"/>
      <c r="P119" s="46"/>
      <c r="Q119" s="46"/>
      <c r="R119" s="45"/>
      <c r="S119" s="43">
        <v>71</v>
      </c>
      <c r="T119" s="43">
        <v>24</v>
      </c>
      <c r="U119" s="43"/>
      <c r="V119" s="43"/>
      <c r="W119" s="43"/>
      <c r="X119" s="43"/>
    </row>
    <row r="120" spans="1:33" x14ac:dyDescent="0.25">
      <c r="A120" s="46"/>
      <c r="B120" s="46"/>
      <c r="C120" s="46"/>
      <c r="D120" s="46"/>
      <c r="E120" s="46"/>
      <c r="F120" s="46"/>
      <c r="G120" s="46"/>
      <c r="H120" s="46"/>
      <c r="I120" s="46"/>
      <c r="J120" s="46"/>
      <c r="K120" s="46"/>
      <c r="L120" s="46"/>
      <c r="M120" s="46"/>
      <c r="N120" s="46"/>
      <c r="O120" s="46"/>
      <c r="P120" s="46"/>
      <c r="Q120" s="46"/>
      <c r="R120" s="45"/>
      <c r="S120" s="43">
        <v>38</v>
      </c>
      <c r="T120" s="43">
        <v>1</v>
      </c>
      <c r="U120" s="43"/>
      <c r="V120" s="43"/>
      <c r="W120" s="43"/>
      <c r="X120" s="43"/>
    </row>
    <row r="121" spans="1:33" ht="15" customHeight="1" x14ac:dyDescent="0.25">
      <c r="A121" s="46"/>
      <c r="B121" s="46"/>
      <c r="C121" s="46"/>
      <c r="D121" s="46"/>
      <c r="E121" s="46"/>
      <c r="F121" s="50"/>
      <c r="G121" s="50"/>
      <c r="H121" s="46"/>
      <c r="I121" s="46"/>
      <c r="J121" s="46"/>
      <c r="K121" s="46"/>
      <c r="L121" s="50"/>
      <c r="M121" s="50"/>
      <c r="N121" s="46"/>
      <c r="O121" s="46"/>
      <c r="P121" s="46"/>
      <c r="Q121" s="46"/>
      <c r="R121" s="45"/>
      <c r="S121" s="43"/>
      <c r="T121" s="43"/>
      <c r="U121" s="43"/>
      <c r="V121" s="43"/>
      <c r="W121" s="43"/>
      <c r="X121" s="43"/>
    </row>
    <row r="122" spans="1:33" ht="15" customHeight="1" x14ac:dyDescent="0.25">
      <c r="A122" s="46"/>
      <c r="B122" s="46"/>
      <c r="C122" s="46"/>
      <c r="D122" s="46"/>
      <c r="E122" s="46"/>
      <c r="F122" s="46"/>
      <c r="G122" s="46"/>
      <c r="H122" s="46"/>
      <c r="I122" s="46"/>
      <c r="J122" s="46"/>
      <c r="K122" s="46"/>
      <c r="L122" s="50"/>
      <c r="M122" s="50"/>
      <c r="N122" s="46"/>
      <c r="O122" s="46"/>
      <c r="P122" s="46"/>
      <c r="Q122" s="46"/>
      <c r="R122" s="45"/>
      <c r="S122" s="43"/>
      <c r="T122" s="43"/>
      <c r="U122" s="43"/>
      <c r="V122" s="43"/>
      <c r="W122" s="43"/>
      <c r="X122" s="43"/>
    </row>
    <row r="123" spans="1:33" ht="15" customHeight="1" x14ac:dyDescent="0.25">
      <c r="A123" s="46"/>
      <c r="B123" s="46"/>
      <c r="C123" s="46"/>
      <c r="D123" s="46"/>
      <c r="E123" s="46"/>
      <c r="F123" s="46"/>
      <c r="G123" s="46"/>
      <c r="H123" s="46"/>
      <c r="I123" s="46"/>
      <c r="J123" s="46"/>
      <c r="K123" s="46"/>
      <c r="L123" s="50"/>
      <c r="M123" s="50"/>
      <c r="N123" s="46"/>
      <c r="O123" s="46"/>
      <c r="P123" s="46"/>
      <c r="Q123" s="46"/>
      <c r="R123" s="45"/>
      <c r="S123" s="43"/>
      <c r="T123" s="43"/>
      <c r="U123" s="43"/>
      <c r="V123" s="43"/>
      <c r="W123" s="43"/>
      <c r="X123" s="43"/>
    </row>
    <row r="124" spans="1:33" x14ac:dyDescent="0.25">
      <c r="A124" s="46"/>
      <c r="B124" s="46"/>
      <c r="C124" s="46"/>
      <c r="D124" s="46"/>
      <c r="E124" s="46"/>
      <c r="F124" s="46"/>
      <c r="G124" s="46"/>
      <c r="H124" s="46"/>
      <c r="I124" s="46"/>
      <c r="J124" s="46"/>
      <c r="K124" s="46"/>
      <c r="L124" s="46"/>
      <c r="M124" s="46"/>
      <c r="N124" s="46"/>
      <c r="O124" s="46"/>
      <c r="P124" s="46"/>
      <c r="Q124" s="46"/>
      <c r="R124" s="45"/>
      <c r="S124" s="43"/>
      <c r="T124" s="43"/>
      <c r="U124" s="43"/>
      <c r="V124" s="43"/>
      <c r="W124" s="43"/>
      <c r="X124" s="43"/>
    </row>
    <row r="125" spans="1:33" x14ac:dyDescent="0.25">
      <c r="A125" s="46"/>
      <c r="B125" s="46"/>
      <c r="C125" s="46"/>
      <c r="D125" s="46"/>
      <c r="E125" s="46"/>
      <c r="F125" s="46"/>
      <c r="G125" s="46"/>
      <c r="H125" s="46"/>
      <c r="I125" s="46"/>
      <c r="J125" s="46"/>
      <c r="K125" s="46"/>
      <c r="L125" s="50"/>
      <c r="M125" s="50"/>
      <c r="N125" s="46"/>
      <c r="O125" s="46"/>
      <c r="P125" s="46"/>
      <c r="Q125" s="46"/>
      <c r="R125" s="45"/>
      <c r="S125" s="43"/>
      <c r="T125" s="43"/>
      <c r="U125" s="43"/>
      <c r="V125" s="43"/>
      <c r="W125" s="43"/>
      <c r="X125" s="43"/>
    </row>
    <row r="126" spans="1:33" x14ac:dyDescent="0.25">
      <c r="A126" s="46"/>
      <c r="B126" s="46"/>
      <c r="C126" s="46"/>
      <c r="D126" s="46"/>
      <c r="E126" s="46"/>
      <c r="F126" s="46"/>
      <c r="G126" s="46"/>
      <c r="H126" s="46"/>
      <c r="I126" s="46"/>
      <c r="J126" s="46"/>
      <c r="K126" s="46"/>
      <c r="L126" s="50"/>
      <c r="M126" s="50"/>
      <c r="N126" s="46"/>
      <c r="O126" s="46"/>
      <c r="P126" s="46"/>
      <c r="Q126" s="46"/>
      <c r="R126" s="45"/>
      <c r="S126" s="43"/>
      <c r="T126" s="43"/>
      <c r="U126" s="43"/>
      <c r="V126" s="43"/>
      <c r="W126" s="43"/>
      <c r="X126" s="43"/>
    </row>
    <row r="127" spans="1:33" x14ac:dyDescent="0.25">
      <c r="A127" s="46"/>
      <c r="B127" s="46"/>
      <c r="C127" s="46"/>
      <c r="D127" s="46"/>
      <c r="E127" s="46"/>
      <c r="F127" s="46"/>
      <c r="G127" s="46"/>
      <c r="H127" s="46"/>
      <c r="I127" s="46"/>
      <c r="J127" s="46"/>
      <c r="K127" s="46"/>
      <c r="L127" s="46"/>
      <c r="M127" s="46"/>
      <c r="N127" s="46"/>
      <c r="O127" s="46"/>
      <c r="P127" s="46"/>
      <c r="Q127" s="46"/>
      <c r="R127" s="45"/>
      <c r="S127" s="43"/>
      <c r="T127" s="43"/>
      <c r="U127" s="43"/>
      <c r="V127" s="43"/>
      <c r="W127" s="43"/>
      <c r="X127" s="43"/>
    </row>
    <row r="128" spans="1:33" x14ac:dyDescent="0.25">
      <c r="A128" s="46"/>
      <c r="B128" s="46"/>
      <c r="C128" s="46"/>
      <c r="D128" s="46"/>
      <c r="E128" s="46"/>
      <c r="F128" s="46"/>
      <c r="G128" s="46"/>
      <c r="H128" s="46"/>
      <c r="I128" s="46"/>
      <c r="J128" s="46"/>
      <c r="K128" s="46"/>
      <c r="L128" s="50"/>
      <c r="M128" s="50"/>
      <c r="N128" s="46"/>
      <c r="O128" s="46"/>
      <c r="P128" s="46"/>
      <c r="Q128" s="46"/>
      <c r="R128" s="45"/>
      <c r="S128" s="43"/>
      <c r="T128" s="43"/>
      <c r="U128" s="43"/>
      <c r="V128" s="43"/>
      <c r="W128" s="43"/>
      <c r="X128" s="43"/>
    </row>
    <row r="129" spans="1:24" ht="15" customHeight="1" x14ac:dyDescent="0.25">
      <c r="A129" s="46"/>
      <c r="B129" s="46"/>
      <c r="C129" s="46"/>
      <c r="D129" s="46"/>
      <c r="E129" s="46"/>
      <c r="F129" s="46"/>
      <c r="G129" s="46"/>
      <c r="H129" s="46"/>
      <c r="I129" s="46"/>
      <c r="J129" s="46"/>
      <c r="K129" s="46"/>
      <c r="L129" s="50"/>
      <c r="M129" s="50"/>
      <c r="N129" s="46"/>
      <c r="O129" s="46"/>
      <c r="P129" s="46"/>
      <c r="Q129" s="46"/>
      <c r="R129" s="45"/>
      <c r="S129" s="43"/>
      <c r="T129" s="43"/>
      <c r="U129" s="43"/>
      <c r="V129" s="43"/>
      <c r="W129" s="43"/>
      <c r="X129" s="43"/>
    </row>
    <row r="130" spans="1:24" ht="15" customHeight="1" x14ac:dyDescent="0.25">
      <c r="A130" s="46"/>
      <c r="B130" s="46"/>
      <c r="C130" s="46"/>
      <c r="D130" s="46"/>
      <c r="E130" s="46"/>
      <c r="F130" s="46"/>
      <c r="G130" s="46"/>
      <c r="H130" s="46"/>
      <c r="I130" s="46"/>
      <c r="J130" s="46"/>
      <c r="K130" s="46"/>
      <c r="L130" s="50"/>
      <c r="M130" s="50"/>
      <c r="N130" s="46"/>
      <c r="O130" s="46"/>
      <c r="P130" s="46"/>
      <c r="Q130" s="46"/>
      <c r="R130" s="45"/>
      <c r="S130" s="43"/>
      <c r="T130" s="43"/>
      <c r="U130" s="43"/>
      <c r="V130" s="43"/>
      <c r="W130" s="43"/>
      <c r="X130" s="43"/>
    </row>
    <row r="131" spans="1:24" x14ac:dyDescent="0.25">
      <c r="A131" s="46"/>
      <c r="B131" s="46"/>
      <c r="C131" s="46"/>
      <c r="D131" s="46"/>
      <c r="E131" s="46"/>
      <c r="F131" s="46"/>
      <c r="G131" s="46"/>
      <c r="H131" s="46"/>
      <c r="I131" s="46"/>
      <c r="J131" s="46"/>
      <c r="K131" s="46"/>
      <c r="L131" s="46"/>
      <c r="M131" s="46"/>
      <c r="N131" s="46"/>
      <c r="O131" s="46"/>
      <c r="P131" s="46"/>
      <c r="Q131" s="46"/>
      <c r="R131" s="45"/>
      <c r="S131" s="43"/>
      <c r="T131" s="43"/>
      <c r="U131" s="43"/>
      <c r="V131" s="43"/>
      <c r="W131" s="43"/>
      <c r="X131" s="43"/>
    </row>
    <row r="132" spans="1:24" x14ac:dyDescent="0.25">
      <c r="A132" s="46"/>
      <c r="B132" s="46"/>
      <c r="C132" s="46"/>
      <c r="D132" s="46"/>
      <c r="E132" s="46"/>
      <c r="F132" s="46"/>
      <c r="G132" s="46"/>
      <c r="H132" s="46"/>
      <c r="I132" s="46"/>
      <c r="J132" s="46"/>
      <c r="K132" s="46"/>
      <c r="L132" s="50"/>
      <c r="M132" s="50"/>
      <c r="N132" s="46"/>
      <c r="O132" s="46"/>
      <c r="P132" s="46"/>
      <c r="Q132" s="46"/>
      <c r="R132" s="45"/>
      <c r="S132" s="43"/>
      <c r="T132" s="43"/>
      <c r="U132" s="43"/>
      <c r="V132" s="43"/>
      <c r="W132" s="43"/>
      <c r="X132" s="43"/>
    </row>
    <row r="133" spans="1:24" x14ac:dyDescent="0.25">
      <c r="A133" s="46"/>
      <c r="B133" s="46"/>
      <c r="C133" s="46"/>
      <c r="D133" s="46"/>
      <c r="E133" s="46"/>
      <c r="F133" s="46"/>
      <c r="G133" s="46"/>
      <c r="H133" s="46"/>
      <c r="I133" s="46"/>
      <c r="J133" s="46"/>
      <c r="K133" s="46"/>
      <c r="L133" s="50"/>
      <c r="M133" s="50"/>
      <c r="N133" s="46"/>
      <c r="O133" s="46"/>
      <c r="P133" s="46"/>
      <c r="Q133" s="46"/>
      <c r="R133" s="45"/>
      <c r="S133" s="43"/>
      <c r="T133" s="43"/>
      <c r="U133" s="43"/>
      <c r="V133" s="43"/>
      <c r="W133" s="43"/>
      <c r="X133" s="43"/>
    </row>
    <row r="134" spans="1:24" x14ac:dyDescent="0.25">
      <c r="A134" s="46"/>
      <c r="B134" s="46"/>
      <c r="C134" s="46"/>
      <c r="D134" s="46"/>
      <c r="E134" s="46"/>
      <c r="F134" s="46"/>
      <c r="G134" s="46"/>
      <c r="H134" s="46"/>
      <c r="I134" s="46"/>
      <c r="J134" s="46"/>
      <c r="K134" s="46"/>
      <c r="L134" s="50"/>
      <c r="M134" s="50"/>
      <c r="N134" s="46"/>
      <c r="O134" s="46"/>
      <c r="P134" s="46"/>
      <c r="Q134" s="46"/>
      <c r="R134" s="45"/>
      <c r="S134" s="43"/>
      <c r="T134" s="43"/>
      <c r="U134" s="43"/>
      <c r="V134" s="43"/>
      <c r="W134" s="43"/>
      <c r="X134" s="43"/>
    </row>
    <row r="135" spans="1:24" x14ac:dyDescent="0.25">
      <c r="A135" s="46"/>
      <c r="B135" s="46"/>
      <c r="C135" s="46"/>
      <c r="D135" s="46"/>
      <c r="E135" s="46"/>
      <c r="F135" s="46"/>
      <c r="G135" s="46"/>
      <c r="H135" s="46"/>
      <c r="I135" s="46"/>
      <c r="J135" s="46"/>
      <c r="K135" s="46"/>
      <c r="L135" s="46"/>
      <c r="M135" s="46"/>
      <c r="N135" s="46"/>
      <c r="O135" s="46"/>
      <c r="P135" s="46"/>
      <c r="Q135" s="46"/>
      <c r="R135" s="45"/>
      <c r="S135" s="43"/>
      <c r="T135" s="43"/>
      <c r="U135" s="43"/>
      <c r="V135" s="43"/>
      <c r="W135" s="43"/>
      <c r="X135" s="43"/>
    </row>
    <row r="136" spans="1:24" x14ac:dyDescent="0.25">
      <c r="A136" s="46"/>
      <c r="B136" s="46"/>
      <c r="C136" s="46"/>
      <c r="D136" s="46"/>
      <c r="E136" s="46"/>
      <c r="F136" s="46"/>
      <c r="G136" s="46"/>
      <c r="H136" s="46"/>
      <c r="I136" s="46"/>
      <c r="J136" s="46"/>
      <c r="K136" s="46"/>
      <c r="L136" s="50"/>
      <c r="M136" s="50"/>
      <c r="N136" s="46"/>
      <c r="O136" s="46"/>
      <c r="P136" s="46"/>
      <c r="Q136" s="46"/>
      <c r="R136" s="45"/>
      <c r="S136" s="43"/>
      <c r="T136" s="43"/>
      <c r="U136" s="43"/>
      <c r="V136" s="43"/>
      <c r="W136" s="43"/>
      <c r="X136" s="43"/>
    </row>
    <row r="137" spans="1:24" ht="15" customHeight="1" x14ac:dyDescent="0.25">
      <c r="A137" s="46"/>
      <c r="B137" s="46"/>
      <c r="C137" s="46"/>
      <c r="D137" s="46"/>
      <c r="E137" s="46"/>
      <c r="F137" s="46"/>
      <c r="G137" s="46"/>
      <c r="H137" s="46"/>
      <c r="I137" s="46"/>
      <c r="J137" s="46"/>
      <c r="K137" s="46"/>
      <c r="L137" s="50"/>
      <c r="M137" s="50"/>
      <c r="N137" s="46"/>
      <c r="O137" s="46"/>
      <c r="P137" s="46"/>
      <c r="Q137" s="46"/>
      <c r="R137" s="45"/>
      <c r="S137" s="43"/>
      <c r="T137" s="43"/>
      <c r="U137" s="43"/>
      <c r="V137" s="43"/>
      <c r="W137" s="43"/>
      <c r="X137" s="43"/>
    </row>
    <row r="138" spans="1:24" x14ac:dyDescent="0.25">
      <c r="A138" s="46"/>
      <c r="B138" s="46"/>
      <c r="C138" s="46"/>
      <c r="D138" s="46"/>
      <c r="E138" s="46"/>
      <c r="F138" s="46"/>
      <c r="G138" s="46"/>
      <c r="H138" s="46"/>
      <c r="I138" s="46"/>
      <c r="J138" s="46"/>
      <c r="K138" s="46"/>
      <c r="L138" s="46"/>
      <c r="M138" s="46"/>
      <c r="N138" s="46"/>
      <c r="O138" s="46"/>
      <c r="P138" s="46"/>
      <c r="Q138" s="46"/>
      <c r="R138" s="45"/>
      <c r="S138" s="43"/>
      <c r="T138" s="43"/>
      <c r="U138" s="43"/>
      <c r="V138" s="43"/>
      <c r="W138" s="43"/>
      <c r="X138" s="43"/>
    </row>
    <row r="139" spans="1:24" x14ac:dyDescent="0.25">
      <c r="A139" s="46"/>
      <c r="B139" s="46"/>
      <c r="C139" s="46"/>
      <c r="D139" s="46"/>
      <c r="E139" s="46"/>
      <c r="F139" s="46"/>
      <c r="G139" s="46"/>
      <c r="H139" s="46"/>
      <c r="I139" s="46"/>
      <c r="J139" s="46"/>
      <c r="K139" s="46"/>
      <c r="L139" s="46"/>
      <c r="M139" s="46"/>
      <c r="N139" s="46"/>
      <c r="O139" s="46"/>
      <c r="P139" s="46"/>
      <c r="Q139" s="46"/>
      <c r="R139" s="45"/>
      <c r="S139" s="43"/>
      <c r="T139" s="43"/>
      <c r="U139" s="43"/>
      <c r="V139" s="43"/>
      <c r="W139" s="43"/>
      <c r="X139" s="43"/>
    </row>
    <row r="140" spans="1:24" ht="15" customHeight="1" x14ac:dyDescent="0.25">
      <c r="A140" s="46"/>
      <c r="B140" s="46"/>
      <c r="C140" s="46"/>
      <c r="D140" s="46"/>
      <c r="E140" s="46"/>
      <c r="F140" s="46"/>
      <c r="G140" s="46"/>
      <c r="H140" s="46"/>
      <c r="I140" s="46"/>
      <c r="J140" s="46"/>
      <c r="K140" s="46"/>
      <c r="L140" s="50"/>
      <c r="M140" s="50"/>
      <c r="N140" s="46"/>
      <c r="O140" s="46"/>
      <c r="P140" s="46"/>
      <c r="Q140" s="46"/>
      <c r="R140" s="45"/>
      <c r="S140" s="43"/>
      <c r="T140" s="43"/>
      <c r="U140" s="43"/>
      <c r="V140" s="43"/>
      <c r="W140" s="43"/>
      <c r="X140" s="43"/>
    </row>
    <row r="141" spans="1:24" x14ac:dyDescent="0.25">
      <c r="A141" s="46"/>
      <c r="B141" s="46"/>
      <c r="C141" s="46"/>
      <c r="D141" s="46"/>
      <c r="E141" s="46"/>
      <c r="F141" s="46"/>
      <c r="G141" s="46"/>
      <c r="H141" s="46"/>
      <c r="I141" s="50"/>
      <c r="J141" s="50"/>
      <c r="K141" s="46"/>
      <c r="L141" s="46"/>
      <c r="M141" s="46"/>
      <c r="N141" s="46"/>
      <c r="O141" s="46"/>
      <c r="P141" s="46"/>
      <c r="Q141" s="46"/>
      <c r="R141" s="45"/>
      <c r="S141" s="43"/>
      <c r="T141" s="43"/>
      <c r="U141" s="43"/>
      <c r="V141" s="43"/>
      <c r="W141" s="43"/>
      <c r="X141" s="43"/>
    </row>
    <row r="142" spans="1:24" ht="30" customHeight="1" x14ac:dyDescent="0.25">
      <c r="A142" s="46"/>
      <c r="B142" s="46"/>
      <c r="C142" s="46"/>
      <c r="D142" s="46"/>
      <c r="E142" s="46"/>
      <c r="F142" s="46"/>
      <c r="G142" s="46"/>
      <c r="H142" s="46"/>
      <c r="I142" s="50"/>
      <c r="J142" s="50"/>
      <c r="K142" s="46"/>
      <c r="L142" s="46"/>
      <c r="M142" s="46"/>
      <c r="N142" s="46"/>
      <c r="O142" s="46"/>
      <c r="P142" s="46"/>
      <c r="Q142" s="46"/>
      <c r="R142" s="45"/>
      <c r="S142" s="43"/>
      <c r="T142" s="43"/>
      <c r="U142" s="43"/>
      <c r="V142" s="43"/>
      <c r="W142" s="43"/>
      <c r="X142" s="43"/>
    </row>
    <row r="143" spans="1:24" x14ac:dyDescent="0.25">
      <c r="A143" s="46"/>
      <c r="B143" s="46"/>
      <c r="C143" s="46"/>
      <c r="D143" s="46"/>
      <c r="E143" s="46"/>
      <c r="F143" s="46"/>
      <c r="G143" s="46"/>
      <c r="H143" s="46"/>
      <c r="I143" s="46"/>
      <c r="J143" s="46"/>
      <c r="K143" s="46"/>
      <c r="L143" s="46"/>
      <c r="M143" s="46"/>
      <c r="N143" s="46"/>
      <c r="O143" s="46"/>
      <c r="P143" s="46"/>
      <c r="Q143" s="46"/>
      <c r="R143" s="45"/>
      <c r="S143" s="43"/>
      <c r="T143" s="43"/>
      <c r="U143" s="43"/>
      <c r="V143" s="43"/>
      <c r="W143" s="43"/>
      <c r="X143" s="43"/>
    </row>
    <row r="144" spans="1:24" x14ac:dyDescent="0.25">
      <c r="A144" s="46"/>
      <c r="B144" s="46"/>
      <c r="C144" s="46"/>
      <c r="D144" s="46"/>
      <c r="E144" s="46"/>
      <c r="F144" s="46"/>
      <c r="G144" s="46"/>
      <c r="H144" s="46"/>
      <c r="I144" s="50"/>
      <c r="J144" s="50"/>
      <c r="K144" s="46"/>
      <c r="L144" s="46"/>
      <c r="M144" s="46"/>
      <c r="N144" s="46"/>
      <c r="O144" s="46"/>
      <c r="P144" s="46"/>
      <c r="Q144" s="46"/>
      <c r="R144" s="45"/>
      <c r="S144" s="43"/>
      <c r="T144" s="43"/>
      <c r="U144" s="43"/>
      <c r="V144" s="43"/>
      <c r="W144" s="43"/>
      <c r="X144" s="43"/>
    </row>
    <row r="145" spans="1:24" x14ac:dyDescent="0.25">
      <c r="A145" s="46"/>
      <c r="B145" s="46"/>
      <c r="C145" s="46"/>
      <c r="D145" s="46"/>
      <c r="E145" s="46"/>
      <c r="F145" s="46"/>
      <c r="G145" s="46"/>
      <c r="H145" s="46"/>
      <c r="I145" s="50"/>
      <c r="J145" s="50"/>
      <c r="K145" s="46"/>
      <c r="L145" s="46"/>
      <c r="M145" s="46"/>
      <c r="N145" s="46"/>
      <c r="O145" s="46"/>
      <c r="P145" s="46"/>
      <c r="Q145" s="46"/>
      <c r="R145" s="45"/>
      <c r="S145" s="43"/>
      <c r="T145" s="43"/>
      <c r="U145" s="43"/>
      <c r="V145" s="43"/>
      <c r="W145" s="43"/>
      <c r="X145" s="43"/>
    </row>
    <row r="146" spans="1:24" x14ac:dyDescent="0.25">
      <c r="A146" s="46"/>
      <c r="B146" s="46"/>
      <c r="C146" s="46"/>
      <c r="D146" s="46"/>
      <c r="E146" s="46"/>
      <c r="F146" s="46"/>
      <c r="G146" s="46"/>
      <c r="H146" s="46"/>
      <c r="I146" s="50"/>
      <c r="J146" s="50"/>
      <c r="K146" s="46"/>
      <c r="L146" s="46"/>
      <c r="M146" s="46"/>
      <c r="N146" s="46"/>
      <c r="O146" s="46"/>
      <c r="P146" s="46"/>
      <c r="Q146" s="46"/>
      <c r="R146" s="45"/>
      <c r="S146" s="43"/>
      <c r="T146" s="43"/>
      <c r="U146" s="43"/>
      <c r="V146" s="43"/>
      <c r="W146" s="43"/>
      <c r="X146" s="43"/>
    </row>
    <row r="147" spans="1:24" x14ac:dyDescent="0.25">
      <c r="A147" s="46"/>
      <c r="B147" s="46"/>
      <c r="C147" s="46"/>
      <c r="D147" s="46"/>
      <c r="E147" s="46"/>
      <c r="F147" s="50"/>
      <c r="G147" s="50"/>
      <c r="H147" s="46"/>
      <c r="I147" s="46"/>
      <c r="J147" s="46"/>
      <c r="K147" s="46"/>
      <c r="L147" s="46"/>
      <c r="M147" s="46"/>
      <c r="N147" s="46"/>
      <c r="O147" s="46"/>
      <c r="P147" s="46"/>
      <c r="Q147" s="46"/>
      <c r="R147" s="45"/>
      <c r="S147" s="43"/>
      <c r="T147" s="43"/>
      <c r="U147" s="43"/>
      <c r="V147" s="43"/>
      <c r="W147" s="43"/>
      <c r="X147" s="43"/>
    </row>
    <row r="148" spans="1:24" x14ac:dyDescent="0.25">
      <c r="A148" s="46"/>
      <c r="B148" s="46"/>
      <c r="C148" s="46"/>
      <c r="D148" s="46"/>
      <c r="E148" s="46"/>
      <c r="F148" s="46"/>
      <c r="G148" s="46"/>
      <c r="H148" s="46"/>
      <c r="I148" s="46"/>
      <c r="J148" s="46"/>
      <c r="K148" s="46"/>
      <c r="L148" s="46"/>
      <c r="M148" s="46"/>
      <c r="N148" s="46"/>
      <c r="O148" s="46"/>
      <c r="P148" s="46"/>
      <c r="Q148" s="46"/>
      <c r="R148" s="45"/>
      <c r="S148" s="43"/>
      <c r="T148" s="43"/>
      <c r="U148" s="43"/>
      <c r="V148" s="43"/>
      <c r="W148" s="43"/>
      <c r="X148" s="43"/>
    </row>
    <row r="149" spans="1:24" x14ac:dyDescent="0.25">
      <c r="A149" s="46"/>
      <c r="B149" s="46"/>
      <c r="C149" s="46"/>
      <c r="D149" s="46"/>
      <c r="E149" s="46"/>
      <c r="F149" s="50"/>
      <c r="G149" s="50"/>
      <c r="H149" s="46"/>
      <c r="I149" s="46"/>
      <c r="J149" s="46"/>
      <c r="K149" s="46"/>
      <c r="L149" s="46"/>
      <c r="M149" s="46"/>
      <c r="N149" s="46"/>
      <c r="O149" s="46"/>
      <c r="P149" s="46"/>
      <c r="Q149" s="46"/>
      <c r="R149" s="45"/>
      <c r="S149" s="43"/>
      <c r="T149" s="43"/>
      <c r="U149" s="43"/>
      <c r="V149" s="43"/>
      <c r="W149" s="43"/>
      <c r="X149" s="43"/>
    </row>
    <row r="150" spans="1:24" x14ac:dyDescent="0.25">
      <c r="A150" s="46"/>
      <c r="B150" s="46"/>
      <c r="C150" s="46"/>
      <c r="D150" s="46"/>
      <c r="E150" s="46"/>
      <c r="F150" s="46"/>
      <c r="G150" s="46"/>
      <c r="H150" s="46"/>
      <c r="I150" s="46"/>
      <c r="J150" s="46"/>
      <c r="K150" s="46"/>
      <c r="L150" s="46"/>
      <c r="M150" s="46"/>
      <c r="N150" s="46"/>
      <c r="O150" s="46"/>
      <c r="P150" s="46"/>
      <c r="Q150" s="46"/>
      <c r="R150" s="45"/>
      <c r="S150" s="43"/>
      <c r="T150" s="43"/>
      <c r="U150" s="43"/>
      <c r="V150" s="43"/>
      <c r="W150" s="43"/>
      <c r="X150" s="43"/>
    </row>
    <row r="151" spans="1:24" x14ac:dyDescent="0.25">
      <c r="A151" s="46"/>
      <c r="B151" s="46"/>
      <c r="C151" s="46"/>
      <c r="D151" s="46"/>
      <c r="E151" s="46"/>
      <c r="F151" s="46"/>
      <c r="G151" s="46"/>
      <c r="H151" s="46"/>
      <c r="I151" s="50"/>
      <c r="J151" s="50"/>
      <c r="K151" s="46"/>
      <c r="L151" s="46"/>
      <c r="M151" s="46"/>
      <c r="N151" s="46"/>
      <c r="O151" s="46"/>
      <c r="P151" s="46"/>
      <c r="Q151" s="46"/>
      <c r="R151" s="45"/>
      <c r="S151" s="43"/>
      <c r="T151" s="43"/>
      <c r="U151" s="43"/>
      <c r="V151" s="43"/>
      <c r="W151" s="43"/>
      <c r="X151" s="43"/>
    </row>
    <row r="152" spans="1:24" ht="15.75" thickBot="1" x14ac:dyDescent="0.3">
      <c r="A152" s="46"/>
      <c r="B152" s="46"/>
      <c r="C152" s="46"/>
      <c r="D152" s="46"/>
      <c r="E152" s="46"/>
      <c r="F152" s="46"/>
      <c r="G152" s="46"/>
      <c r="H152" s="46"/>
      <c r="I152" s="46"/>
      <c r="J152" s="46"/>
      <c r="K152" s="46"/>
      <c r="L152" s="46"/>
      <c r="M152" s="46"/>
      <c r="N152" s="46"/>
      <c r="O152" s="46"/>
      <c r="P152" s="46"/>
      <c r="Q152" s="46"/>
      <c r="R152" s="45"/>
      <c r="S152" s="43"/>
      <c r="T152" s="43"/>
      <c r="U152" s="43"/>
      <c r="V152" s="43"/>
      <c r="W152" s="43"/>
      <c r="X152" s="43"/>
    </row>
    <row r="153" spans="1:24" ht="15.75" thickBot="1" x14ac:dyDescent="0.3">
      <c r="A153" s="81"/>
      <c r="B153" s="82"/>
      <c r="C153" s="83"/>
      <c r="D153" s="83"/>
      <c r="E153" s="83"/>
      <c r="F153" s="83"/>
      <c r="G153" s="83"/>
      <c r="H153" s="83"/>
      <c r="I153" s="83"/>
      <c r="J153" s="83"/>
      <c r="K153" s="83"/>
      <c r="L153" s="83"/>
      <c r="M153" s="83"/>
      <c r="N153" s="84"/>
      <c r="O153" s="84"/>
      <c r="P153" s="84"/>
      <c r="Q153" s="85"/>
      <c r="R153" s="45"/>
      <c r="S153" s="43"/>
      <c r="T153" s="43"/>
      <c r="U153" s="43"/>
      <c r="V153" s="43"/>
      <c r="W153" s="43"/>
      <c r="X153" s="43"/>
    </row>
    <row r="154" spans="1:24" ht="15.75" thickBot="1" x14ac:dyDescent="0.3">
      <c r="A154" s="86"/>
      <c r="B154" s="87"/>
      <c r="C154" s="87"/>
      <c r="D154" s="87"/>
      <c r="E154" s="87"/>
      <c r="F154" s="87"/>
      <c r="G154" s="87"/>
      <c r="H154" s="87"/>
      <c r="I154" s="87"/>
      <c r="J154" s="87"/>
      <c r="K154" s="87"/>
      <c r="L154" s="88"/>
      <c r="M154" s="88"/>
      <c r="N154" s="84"/>
      <c r="O154" s="84"/>
      <c r="P154" s="84"/>
      <c r="Q154" s="85"/>
      <c r="R154" s="45"/>
      <c r="S154" s="43"/>
      <c r="T154" s="43"/>
      <c r="U154" s="43"/>
      <c r="V154" s="43"/>
      <c r="W154" s="43"/>
      <c r="X154" s="43"/>
    </row>
    <row r="155" spans="1:24" ht="15.75" thickBot="1" x14ac:dyDescent="0.3">
      <c r="A155" s="89"/>
      <c r="B155" s="90"/>
      <c r="C155" s="90"/>
      <c r="D155" s="90"/>
      <c r="E155" s="90"/>
      <c r="F155" s="90"/>
      <c r="G155" s="90"/>
      <c r="H155" s="91"/>
      <c r="I155" s="91"/>
      <c r="J155" s="91"/>
      <c r="K155" s="91"/>
      <c r="L155" s="88"/>
      <c r="M155" s="88"/>
      <c r="N155" s="84"/>
      <c r="O155" s="84"/>
      <c r="P155" s="84"/>
      <c r="Q155" s="85"/>
      <c r="R155" s="45"/>
      <c r="S155" s="43"/>
      <c r="T155" s="43"/>
      <c r="U155" s="43"/>
      <c r="V155" s="43"/>
      <c r="W155" s="43"/>
      <c r="X155" s="43"/>
    </row>
    <row r="156" spans="1:24" ht="15.75" thickBot="1" x14ac:dyDescent="0.3">
      <c r="A156" s="92"/>
      <c r="B156" s="93"/>
      <c r="C156" s="93"/>
      <c r="D156" s="93"/>
      <c r="E156" s="94"/>
      <c r="F156" s="94"/>
      <c r="G156" s="94"/>
      <c r="H156" s="95"/>
      <c r="I156" s="95"/>
      <c r="J156" s="95"/>
      <c r="K156" s="95"/>
      <c r="L156" s="96"/>
      <c r="M156" s="96"/>
      <c r="N156" s="84"/>
      <c r="O156" s="84"/>
      <c r="P156" s="84"/>
      <c r="Q156" s="97"/>
      <c r="R156" s="45"/>
      <c r="S156" s="43"/>
      <c r="T156" s="43"/>
      <c r="U156" s="43"/>
      <c r="V156" s="43"/>
      <c r="W156" s="43"/>
      <c r="X156" s="43"/>
    </row>
    <row r="157" spans="1:24" x14ac:dyDescent="0.25">
      <c r="A157" s="46"/>
      <c r="B157" s="51"/>
      <c r="C157" s="51"/>
      <c r="D157" s="51"/>
      <c r="E157" s="51"/>
      <c r="F157" s="51"/>
      <c r="G157" s="51"/>
      <c r="H157" s="46"/>
      <c r="I157" s="46"/>
      <c r="J157" s="46"/>
      <c r="K157" s="46"/>
      <c r="L157" s="46"/>
      <c r="M157" s="46"/>
      <c r="N157" s="46"/>
      <c r="O157" s="46"/>
      <c r="P157" s="46"/>
      <c r="Q157" s="46"/>
      <c r="R157" s="45"/>
      <c r="S157" s="43"/>
      <c r="T157" s="43"/>
      <c r="U157" s="43"/>
      <c r="V157" s="43"/>
      <c r="W157" s="43"/>
      <c r="X157" s="43"/>
    </row>
    <row r="158" spans="1:24" x14ac:dyDescent="0.25">
      <c r="A158" s="46"/>
      <c r="B158" s="51"/>
      <c r="C158" s="51"/>
      <c r="D158" s="51"/>
      <c r="E158" s="52"/>
      <c r="F158" s="52"/>
      <c r="G158" s="52"/>
      <c r="H158" s="52"/>
      <c r="I158" s="52"/>
      <c r="J158" s="52"/>
      <c r="K158" s="52"/>
      <c r="L158" s="52"/>
      <c r="M158" s="52"/>
      <c r="N158" s="53"/>
      <c r="O158" s="53"/>
      <c r="P158" s="53"/>
      <c r="Q158" s="51"/>
      <c r="R158" s="45"/>
      <c r="S158" s="43"/>
      <c r="T158" s="43"/>
      <c r="U158" s="43"/>
      <c r="V158" s="43"/>
      <c r="W158" s="43"/>
      <c r="X158" s="43"/>
    </row>
    <row r="159" spans="1:24" x14ac:dyDescent="0.25">
      <c r="A159" s="46"/>
      <c r="B159" s="51"/>
      <c r="C159" s="51"/>
      <c r="D159" s="51"/>
      <c r="E159" s="51"/>
      <c r="F159" s="51"/>
      <c r="G159" s="51"/>
      <c r="H159" s="51"/>
      <c r="I159" s="53"/>
      <c r="J159" s="53"/>
      <c r="K159" s="51"/>
      <c r="L159" s="51"/>
      <c r="M159" s="51"/>
      <c r="N159" s="51"/>
      <c r="O159" s="51"/>
      <c r="P159" s="51"/>
      <c r="Q159" s="53"/>
      <c r="R159" s="45"/>
      <c r="S159" s="43"/>
      <c r="T159" s="43"/>
      <c r="U159" s="43"/>
      <c r="V159" s="43"/>
      <c r="W159" s="43"/>
      <c r="X159" s="43"/>
    </row>
    <row r="160" spans="1:24" ht="75.95" customHeight="1" x14ac:dyDescent="0.25">
      <c r="A160" s="46"/>
      <c r="B160" s="51"/>
      <c r="C160" s="51"/>
      <c r="D160" s="51"/>
      <c r="E160" s="52"/>
      <c r="F160" s="52"/>
      <c r="G160" s="52"/>
      <c r="H160" s="52"/>
      <c r="I160" s="52"/>
      <c r="J160" s="52"/>
      <c r="K160" s="52"/>
      <c r="L160" s="71"/>
      <c r="M160" s="71"/>
      <c r="N160" s="53"/>
      <c r="O160" s="53"/>
      <c r="P160" s="53"/>
      <c r="Q160" s="51"/>
      <c r="R160" s="45"/>
      <c r="S160" s="43"/>
      <c r="T160" s="43"/>
      <c r="U160" s="43"/>
      <c r="V160" s="43"/>
      <c r="W160" s="43"/>
      <c r="X160" s="43"/>
    </row>
    <row r="161" spans="1:24" x14ac:dyDescent="0.25">
      <c r="A161" s="46"/>
      <c r="B161" s="51"/>
      <c r="C161" s="51"/>
      <c r="D161" s="51"/>
      <c r="E161" s="51"/>
      <c r="F161" s="51"/>
      <c r="G161" s="51"/>
      <c r="H161" s="51"/>
      <c r="I161" s="53"/>
      <c r="J161" s="53"/>
      <c r="K161" s="51"/>
      <c r="L161" s="51"/>
      <c r="M161" s="51"/>
      <c r="N161" s="51"/>
      <c r="O161" s="51"/>
      <c r="P161" s="51"/>
      <c r="Q161" s="53"/>
      <c r="R161" s="45"/>
      <c r="S161" s="43"/>
      <c r="T161" s="43"/>
      <c r="U161" s="43"/>
      <c r="V161" s="43"/>
      <c r="W161" s="43"/>
      <c r="X161" s="43"/>
    </row>
    <row r="162" spans="1:24" x14ac:dyDescent="0.25">
      <c r="A162" s="46"/>
      <c r="B162" s="51"/>
      <c r="C162" s="51"/>
      <c r="D162" s="51"/>
      <c r="E162" s="46"/>
      <c r="F162" s="46"/>
      <c r="G162" s="46"/>
      <c r="H162" s="46"/>
      <c r="I162" s="46"/>
      <c r="J162" s="46"/>
      <c r="K162" s="51"/>
      <c r="L162" s="51"/>
      <c r="M162" s="51"/>
      <c r="N162" s="51"/>
      <c r="O162" s="51"/>
      <c r="P162" s="51"/>
      <c r="Q162" s="51"/>
      <c r="R162" s="45"/>
      <c r="S162" s="43"/>
      <c r="T162" s="43"/>
      <c r="U162" s="43"/>
      <c r="V162" s="43"/>
      <c r="W162" s="43"/>
      <c r="X162" s="43"/>
    </row>
    <row r="163" spans="1:24" x14ac:dyDescent="0.25">
      <c r="A163" s="46"/>
      <c r="B163" s="51"/>
      <c r="C163" s="51"/>
      <c r="D163" s="51"/>
      <c r="E163" s="46"/>
      <c r="F163" s="46"/>
      <c r="G163" s="46"/>
      <c r="H163" s="46"/>
      <c r="I163" s="46"/>
      <c r="J163" s="46"/>
      <c r="K163" s="51"/>
      <c r="L163" s="51"/>
      <c r="M163" s="51"/>
      <c r="N163" s="51"/>
      <c r="O163" s="51"/>
      <c r="P163" s="51"/>
      <c r="Q163" s="46"/>
      <c r="R163" s="45"/>
      <c r="S163" s="43"/>
      <c r="T163" s="43"/>
      <c r="U163" s="43"/>
      <c r="V163" s="43"/>
      <c r="W163" s="43"/>
      <c r="X163" s="43"/>
    </row>
    <row r="164" spans="1:24" x14ac:dyDescent="0.25">
      <c r="A164" s="46"/>
      <c r="B164" s="46"/>
      <c r="C164" s="46"/>
      <c r="D164" s="46"/>
      <c r="E164" s="46"/>
      <c r="F164" s="46"/>
      <c r="G164" s="46"/>
      <c r="H164" s="46"/>
      <c r="I164" s="46"/>
      <c r="J164" s="46"/>
      <c r="K164" s="46"/>
      <c r="L164" s="46"/>
      <c r="M164" s="46"/>
      <c r="N164" s="46"/>
      <c r="O164" s="46"/>
      <c r="P164" s="46"/>
      <c r="Q164" s="46"/>
      <c r="R164" s="45"/>
      <c r="S164" s="43"/>
      <c r="T164" s="43"/>
      <c r="U164" s="43"/>
      <c r="V164" s="43"/>
      <c r="W164" s="43"/>
      <c r="X164" s="43"/>
    </row>
    <row r="165" spans="1:24" x14ac:dyDescent="0.25">
      <c r="A165" s="46"/>
      <c r="B165" s="50"/>
      <c r="C165" s="50"/>
      <c r="D165" s="50"/>
      <c r="E165" s="46"/>
      <c r="F165" s="46"/>
      <c r="G165" s="46"/>
      <c r="H165" s="46"/>
      <c r="I165" s="46"/>
      <c r="J165" s="46"/>
      <c r="K165" s="50"/>
      <c r="L165" s="50"/>
      <c r="M165" s="50"/>
      <c r="N165" s="53"/>
      <c r="O165" s="53"/>
      <c r="P165" s="53"/>
      <c r="Q165" s="51"/>
      <c r="R165" s="45"/>
      <c r="S165" s="43"/>
      <c r="T165" s="43"/>
      <c r="U165" s="43"/>
      <c r="V165" s="43"/>
      <c r="W165" s="43"/>
      <c r="X165" s="43"/>
    </row>
    <row r="166" spans="1:24" x14ac:dyDescent="0.25">
      <c r="A166" s="46"/>
      <c r="B166" s="50"/>
      <c r="C166" s="50"/>
      <c r="D166" s="50"/>
      <c r="E166" s="50"/>
      <c r="F166" s="50"/>
      <c r="G166" s="50"/>
      <c r="H166" s="50"/>
      <c r="I166" s="50"/>
      <c r="J166" s="50"/>
      <c r="K166" s="50"/>
      <c r="L166" s="50"/>
      <c r="M166" s="50"/>
      <c r="N166" s="50"/>
      <c r="O166" s="50"/>
      <c r="P166" s="50"/>
      <c r="Q166" s="51"/>
      <c r="R166" s="45"/>
      <c r="S166" s="43"/>
      <c r="T166" s="43"/>
      <c r="U166" s="43"/>
      <c r="V166" s="43"/>
      <c r="W166" s="43"/>
      <c r="X166" s="43"/>
    </row>
    <row r="167" spans="1:24" x14ac:dyDescent="0.25">
      <c r="A167" s="46"/>
      <c r="B167" s="50"/>
      <c r="C167" s="50"/>
      <c r="D167" s="50"/>
      <c r="E167" s="46"/>
      <c r="F167" s="46"/>
      <c r="G167" s="46"/>
      <c r="H167" s="51"/>
      <c r="I167" s="51"/>
      <c r="J167" s="51"/>
      <c r="K167" s="50"/>
      <c r="L167" s="50"/>
      <c r="M167" s="50"/>
      <c r="N167" s="50"/>
      <c r="O167" s="50"/>
      <c r="P167" s="50"/>
      <c r="Q167" s="46"/>
      <c r="R167" s="45"/>
      <c r="S167" s="43"/>
      <c r="T167" s="43"/>
      <c r="U167" s="43"/>
      <c r="V167" s="43"/>
      <c r="W167" s="43"/>
      <c r="X167" s="43"/>
    </row>
    <row r="168" spans="1:24" x14ac:dyDescent="0.25">
      <c r="A168" s="46"/>
      <c r="B168" s="50"/>
      <c r="C168" s="50"/>
      <c r="D168" s="50"/>
      <c r="E168" s="46"/>
      <c r="F168" s="46"/>
      <c r="G168" s="46"/>
      <c r="H168" s="51"/>
      <c r="I168" s="51"/>
      <c r="J168" s="51"/>
      <c r="K168" s="50"/>
      <c r="L168" s="50"/>
      <c r="M168" s="50"/>
      <c r="N168" s="50"/>
      <c r="O168" s="50"/>
      <c r="P168" s="50"/>
      <c r="Q168" s="46"/>
      <c r="R168" s="45"/>
      <c r="S168" s="43"/>
      <c r="T168" s="43"/>
      <c r="U168" s="43"/>
      <c r="V168" s="43"/>
      <c r="W168" s="43"/>
      <c r="X168" s="43"/>
    </row>
    <row r="169" spans="1:24" x14ac:dyDescent="0.25">
      <c r="A169" s="46"/>
      <c r="B169" s="50"/>
      <c r="C169" s="50"/>
      <c r="D169" s="50"/>
      <c r="E169" s="46"/>
      <c r="F169" s="46"/>
      <c r="G169" s="46"/>
      <c r="H169" s="46"/>
      <c r="I169" s="46"/>
      <c r="J169" s="46"/>
      <c r="K169" s="50"/>
      <c r="L169" s="50"/>
      <c r="M169" s="50"/>
      <c r="N169" s="50"/>
      <c r="O169" s="50"/>
      <c r="P169" s="50"/>
      <c r="Q169" s="46"/>
      <c r="R169" s="45"/>
      <c r="S169" s="43"/>
      <c r="T169" s="43"/>
      <c r="U169" s="43"/>
      <c r="V169" s="43"/>
      <c r="W169" s="43"/>
      <c r="X169" s="43"/>
    </row>
    <row r="170" spans="1:24" x14ac:dyDescent="0.25">
      <c r="A170" s="46"/>
      <c r="B170" s="46"/>
      <c r="C170" s="46"/>
      <c r="D170" s="46"/>
      <c r="E170" s="46"/>
      <c r="F170" s="46"/>
      <c r="G170" s="46"/>
      <c r="H170" s="46"/>
      <c r="I170" s="46"/>
      <c r="J170" s="46"/>
      <c r="K170" s="46"/>
      <c r="L170" s="46"/>
      <c r="M170" s="46"/>
      <c r="N170" s="46"/>
      <c r="O170" s="46"/>
      <c r="P170" s="46"/>
      <c r="Q170" s="46"/>
      <c r="R170" s="45"/>
      <c r="S170" s="43"/>
      <c r="T170" s="43"/>
      <c r="U170" s="43"/>
      <c r="V170" s="43"/>
      <c r="W170" s="43"/>
      <c r="X170" s="43"/>
    </row>
    <row r="171" spans="1:24" x14ac:dyDescent="0.25">
      <c r="A171" s="46"/>
      <c r="B171" s="50"/>
      <c r="C171" s="50"/>
      <c r="D171" s="50"/>
      <c r="E171" s="46"/>
      <c r="F171" s="46"/>
      <c r="G171" s="46"/>
      <c r="H171" s="46"/>
      <c r="I171" s="46"/>
      <c r="J171" s="46"/>
      <c r="K171" s="50"/>
      <c r="L171" s="50"/>
      <c r="M171" s="50"/>
      <c r="N171" s="46"/>
      <c r="O171" s="46"/>
      <c r="P171" s="46"/>
      <c r="Q171" s="53"/>
      <c r="R171" s="45"/>
      <c r="S171" s="43"/>
      <c r="T171" s="43"/>
      <c r="U171" s="43"/>
      <c r="V171" s="43"/>
      <c r="W171" s="43"/>
      <c r="X171" s="43"/>
    </row>
    <row r="172" spans="1:24" x14ac:dyDescent="0.25">
      <c r="A172" s="46"/>
      <c r="B172" s="50"/>
      <c r="C172" s="50"/>
      <c r="D172" s="50"/>
      <c r="E172" s="46"/>
      <c r="F172" s="46"/>
      <c r="G172" s="46"/>
      <c r="H172" s="46"/>
      <c r="I172" s="46"/>
      <c r="J172" s="46"/>
      <c r="K172" s="50"/>
      <c r="L172" s="50"/>
      <c r="M172" s="50"/>
      <c r="N172" s="46"/>
      <c r="O172" s="46"/>
      <c r="P172" s="46"/>
      <c r="Q172" s="53"/>
      <c r="R172" s="45"/>
      <c r="S172" s="43"/>
      <c r="T172" s="43"/>
      <c r="U172" s="43"/>
      <c r="V172" s="43"/>
      <c r="W172" s="43"/>
      <c r="X172" s="43"/>
    </row>
    <row r="173" spans="1:24" x14ac:dyDescent="0.25">
      <c r="A173" s="46"/>
      <c r="B173" s="50"/>
      <c r="C173" s="50"/>
      <c r="D173" s="50"/>
      <c r="E173" s="46"/>
      <c r="F173" s="46"/>
      <c r="G173" s="46"/>
      <c r="H173" s="46"/>
      <c r="I173" s="46"/>
      <c r="J173" s="46"/>
      <c r="K173" s="50"/>
      <c r="L173" s="50"/>
      <c r="M173" s="50"/>
      <c r="N173" s="46"/>
      <c r="O173" s="46"/>
      <c r="P173" s="46"/>
      <c r="Q173" s="53"/>
      <c r="R173" s="45"/>
      <c r="S173" s="43"/>
      <c r="T173" s="43"/>
      <c r="U173" s="43"/>
      <c r="V173" s="43"/>
      <c r="W173" s="43"/>
      <c r="X173" s="43"/>
    </row>
    <row r="174" spans="1:24" x14ac:dyDescent="0.25">
      <c r="A174" s="46"/>
      <c r="B174" s="50"/>
      <c r="C174" s="50"/>
      <c r="D174" s="50"/>
      <c r="E174" s="46"/>
      <c r="F174" s="46"/>
      <c r="G174" s="46"/>
      <c r="H174" s="46"/>
      <c r="I174" s="46"/>
      <c r="J174" s="46"/>
      <c r="K174" s="50"/>
      <c r="L174" s="50"/>
      <c r="M174" s="50"/>
      <c r="N174" s="46"/>
      <c r="O174" s="46"/>
      <c r="P174" s="46"/>
      <c r="Q174" s="46"/>
      <c r="R174" s="45"/>
      <c r="S174" s="43"/>
      <c r="T174" s="43"/>
      <c r="U174" s="43"/>
      <c r="V174" s="43"/>
      <c r="W174" s="43"/>
      <c r="X174" s="43"/>
    </row>
    <row r="175" spans="1:24" x14ac:dyDescent="0.25">
      <c r="A175" s="46"/>
      <c r="B175" s="46"/>
      <c r="C175" s="46"/>
      <c r="D175" s="46"/>
      <c r="E175" s="46"/>
      <c r="F175" s="46"/>
      <c r="G175" s="46"/>
      <c r="H175" s="46"/>
      <c r="I175" s="46"/>
      <c r="J175" s="46"/>
      <c r="K175" s="46"/>
      <c r="L175" s="46"/>
      <c r="M175" s="46"/>
      <c r="N175" s="46"/>
      <c r="O175" s="46"/>
      <c r="P175" s="46"/>
      <c r="Q175" s="46"/>
      <c r="R175" s="45"/>
      <c r="S175" s="43"/>
      <c r="T175" s="43"/>
      <c r="U175" s="43"/>
      <c r="V175" s="43"/>
      <c r="W175" s="43"/>
      <c r="X175" s="43"/>
    </row>
    <row r="176" spans="1:24" x14ac:dyDescent="0.25">
      <c r="A176" s="46"/>
      <c r="B176" s="46"/>
      <c r="C176" s="46"/>
      <c r="D176" s="46"/>
      <c r="E176" s="46"/>
      <c r="F176" s="46"/>
      <c r="G176" s="46"/>
      <c r="H176" s="51"/>
      <c r="I176" s="51"/>
      <c r="J176" s="51"/>
      <c r="K176" s="46"/>
      <c r="L176" s="46"/>
      <c r="M176" s="46"/>
      <c r="N176" s="46"/>
      <c r="O176" s="46"/>
      <c r="P176" s="46"/>
      <c r="Q176" s="51"/>
      <c r="R176" s="45"/>
      <c r="S176" s="43"/>
      <c r="T176" s="43"/>
      <c r="U176" s="43"/>
      <c r="V176" s="43"/>
      <c r="W176" s="43"/>
      <c r="X176" s="43"/>
    </row>
    <row r="177" spans="1:24" x14ac:dyDescent="0.25">
      <c r="A177" s="46"/>
      <c r="B177" s="53"/>
      <c r="C177" s="53"/>
      <c r="D177" s="53"/>
      <c r="E177" s="50"/>
      <c r="F177" s="50"/>
      <c r="G177" s="50"/>
      <c r="H177" s="51"/>
      <c r="I177" s="51"/>
      <c r="J177" s="51"/>
      <c r="K177" s="51"/>
      <c r="L177" s="51"/>
      <c r="M177" s="51"/>
      <c r="N177" s="46"/>
      <c r="O177" s="46"/>
      <c r="P177" s="46"/>
      <c r="Q177" s="46"/>
      <c r="R177" s="45"/>
      <c r="S177" s="43"/>
      <c r="T177" s="43"/>
      <c r="U177" s="43"/>
      <c r="V177" s="43"/>
      <c r="W177" s="43"/>
      <c r="X177" s="43"/>
    </row>
    <row r="178" spans="1:24" x14ac:dyDescent="0.25">
      <c r="A178" s="46"/>
      <c r="B178" s="51"/>
      <c r="C178" s="51"/>
      <c r="D178" s="51"/>
      <c r="E178" s="46"/>
      <c r="F178" s="46"/>
      <c r="G178" s="46"/>
      <c r="H178" s="46"/>
      <c r="I178" s="46"/>
      <c r="J178" s="46"/>
      <c r="K178" s="46"/>
      <c r="L178" s="46"/>
      <c r="M178" s="46"/>
      <c r="N178" s="46"/>
      <c r="O178" s="46"/>
      <c r="P178" s="46"/>
      <c r="Q178" s="46"/>
      <c r="R178" s="45"/>
      <c r="S178" s="43"/>
      <c r="T178" s="43"/>
      <c r="U178" s="43"/>
      <c r="V178" s="43"/>
      <c r="W178" s="43"/>
      <c r="X178" s="43"/>
    </row>
    <row r="179" spans="1:24" x14ac:dyDescent="0.25">
      <c r="A179" s="46"/>
      <c r="B179" s="51"/>
      <c r="C179" s="51"/>
      <c r="D179" s="51"/>
      <c r="E179" s="51"/>
      <c r="F179" s="51"/>
      <c r="G179" s="51"/>
      <c r="H179" s="51"/>
      <c r="I179" s="51"/>
      <c r="J179" s="51"/>
      <c r="K179" s="51"/>
      <c r="L179" s="51"/>
      <c r="M179" s="51"/>
      <c r="N179" s="46"/>
      <c r="O179" s="46"/>
      <c r="P179" s="46"/>
      <c r="Q179" s="46"/>
      <c r="R179" s="45"/>
      <c r="S179" s="43"/>
      <c r="T179" s="43"/>
      <c r="U179" s="43"/>
      <c r="V179" s="43"/>
      <c r="W179" s="43"/>
      <c r="X179" s="43"/>
    </row>
    <row r="180" spans="1:24" x14ac:dyDescent="0.25">
      <c r="A180" s="46"/>
      <c r="B180" s="46"/>
      <c r="C180" s="46"/>
      <c r="D180" s="46"/>
      <c r="E180" s="51"/>
      <c r="F180" s="51"/>
      <c r="G180" s="51"/>
      <c r="H180" s="51"/>
      <c r="I180" s="51"/>
      <c r="J180" s="51"/>
      <c r="K180" s="51"/>
      <c r="L180" s="51"/>
      <c r="M180" s="51"/>
      <c r="N180" s="46"/>
      <c r="O180" s="46"/>
      <c r="P180" s="46"/>
      <c r="Q180" s="46"/>
      <c r="R180" s="45"/>
      <c r="S180" s="43"/>
      <c r="T180" s="43"/>
      <c r="U180" s="43"/>
      <c r="V180" s="43"/>
      <c r="W180" s="43"/>
      <c r="X180" s="43"/>
    </row>
    <row r="181" spans="1:24" x14ac:dyDescent="0.25">
      <c r="A181" s="46"/>
      <c r="B181" s="46"/>
      <c r="C181" s="46"/>
      <c r="D181" s="46"/>
      <c r="E181" s="46"/>
      <c r="F181" s="46"/>
      <c r="G181" s="46"/>
      <c r="H181" s="46"/>
      <c r="I181" s="46"/>
      <c r="J181" s="46"/>
      <c r="K181" s="51"/>
      <c r="L181" s="51"/>
      <c r="M181" s="51"/>
      <c r="N181" s="46"/>
      <c r="O181" s="46"/>
      <c r="P181" s="46"/>
      <c r="Q181" s="46"/>
      <c r="R181" s="45"/>
      <c r="S181" s="43"/>
      <c r="T181" s="43"/>
      <c r="U181" s="43"/>
      <c r="V181" s="43"/>
      <c r="W181" s="43"/>
      <c r="X181" s="43"/>
    </row>
    <row r="182" spans="1:24" x14ac:dyDescent="0.25">
      <c r="A182" s="46"/>
      <c r="B182" s="46"/>
      <c r="C182" s="46"/>
      <c r="D182" s="46"/>
      <c r="E182" s="51"/>
      <c r="F182" s="51"/>
      <c r="G182" s="51"/>
      <c r="H182" s="51"/>
      <c r="I182" s="51"/>
      <c r="J182" s="51"/>
      <c r="K182" s="51"/>
      <c r="L182" s="51"/>
      <c r="M182" s="51"/>
      <c r="N182" s="46"/>
      <c r="O182" s="46"/>
      <c r="P182" s="46"/>
      <c r="Q182" s="46"/>
      <c r="R182" s="45"/>
      <c r="S182" s="43"/>
      <c r="T182" s="43"/>
      <c r="U182" s="43"/>
      <c r="V182" s="43"/>
      <c r="W182" s="43"/>
      <c r="X182" s="43"/>
    </row>
    <row r="183" spans="1:24" x14ac:dyDescent="0.25">
      <c r="A183" s="46"/>
      <c r="B183" s="51"/>
      <c r="C183" s="51"/>
      <c r="D183" s="51"/>
      <c r="E183" s="53"/>
      <c r="F183" s="53"/>
      <c r="G183" s="53"/>
      <c r="H183" s="53"/>
      <c r="I183" s="53"/>
      <c r="J183" s="53"/>
      <c r="K183" s="46"/>
      <c r="L183" s="46"/>
      <c r="M183" s="46"/>
      <c r="N183" s="46"/>
      <c r="O183" s="46"/>
      <c r="P183" s="46"/>
      <c r="Q183" s="46"/>
      <c r="R183" s="45"/>
      <c r="S183" s="43"/>
      <c r="T183" s="43"/>
      <c r="U183" s="43"/>
      <c r="V183" s="43"/>
      <c r="W183" s="43"/>
      <c r="X183" s="43"/>
    </row>
    <row r="184" spans="1:24" x14ac:dyDescent="0.25">
      <c r="A184" s="46"/>
      <c r="B184" s="46"/>
      <c r="C184" s="46"/>
      <c r="D184" s="46"/>
      <c r="E184" s="51"/>
      <c r="F184" s="51"/>
      <c r="G184" s="51"/>
      <c r="H184" s="51"/>
      <c r="I184" s="51"/>
      <c r="J184" s="51"/>
      <c r="K184" s="46"/>
      <c r="L184" s="46"/>
      <c r="M184" s="46"/>
      <c r="N184" s="46"/>
      <c r="O184" s="46"/>
      <c r="P184" s="46"/>
      <c r="Q184" s="46"/>
      <c r="R184" s="45"/>
      <c r="S184" s="43"/>
      <c r="T184" s="43"/>
      <c r="U184" s="43"/>
      <c r="V184" s="43"/>
      <c r="W184" s="43"/>
      <c r="X184" s="43"/>
    </row>
    <row r="185" spans="1:24" x14ac:dyDescent="0.25">
      <c r="A185" s="46"/>
      <c r="B185" s="50"/>
      <c r="C185" s="50"/>
      <c r="D185" s="50"/>
      <c r="E185" s="50"/>
      <c r="F185" s="50"/>
      <c r="G185" s="50"/>
      <c r="H185" s="46"/>
      <c r="I185" s="46"/>
      <c r="J185" s="46"/>
      <c r="K185" s="51"/>
      <c r="L185" s="51"/>
      <c r="M185" s="51"/>
      <c r="N185" s="46"/>
      <c r="O185" s="46"/>
      <c r="P185" s="46"/>
      <c r="Q185" s="46"/>
      <c r="R185" s="45"/>
      <c r="S185" s="43"/>
      <c r="T185" s="43"/>
      <c r="U185" s="43"/>
      <c r="V185" s="43"/>
      <c r="W185" s="43"/>
      <c r="X185" s="43"/>
    </row>
    <row r="186" spans="1:24" x14ac:dyDescent="0.25">
      <c r="A186" s="46"/>
      <c r="B186" s="46"/>
      <c r="C186" s="46"/>
      <c r="D186" s="46"/>
      <c r="E186" s="46"/>
      <c r="F186" s="46"/>
      <c r="G186" s="46"/>
      <c r="H186" s="51"/>
      <c r="I186" s="51"/>
      <c r="J186" s="51"/>
      <c r="K186" s="46"/>
      <c r="L186" s="46"/>
      <c r="M186" s="46"/>
      <c r="N186" s="46"/>
      <c r="O186" s="46"/>
      <c r="P186" s="46"/>
      <c r="Q186" s="46"/>
      <c r="R186" s="45"/>
      <c r="S186" s="43"/>
      <c r="T186" s="43"/>
      <c r="U186" s="43"/>
      <c r="V186" s="43"/>
      <c r="W186" s="43"/>
      <c r="X186" s="43"/>
    </row>
    <row r="187" spans="1:24" x14ac:dyDescent="0.25">
      <c r="A187" s="46"/>
      <c r="B187" s="46"/>
      <c r="C187" s="46"/>
      <c r="D187" s="46"/>
      <c r="E187" s="46"/>
      <c r="F187" s="46"/>
      <c r="G187" s="46"/>
      <c r="H187" s="46"/>
      <c r="I187" s="46"/>
      <c r="J187" s="46"/>
      <c r="K187" s="46"/>
      <c r="L187" s="46"/>
      <c r="M187" s="46"/>
      <c r="N187" s="46"/>
      <c r="O187" s="46"/>
      <c r="P187" s="46"/>
      <c r="Q187" s="46"/>
      <c r="R187" s="45"/>
      <c r="S187" s="43"/>
      <c r="T187" s="43"/>
      <c r="U187" s="43"/>
      <c r="V187" s="43"/>
      <c r="W187" s="43"/>
      <c r="X187" s="43"/>
    </row>
    <row r="188" spans="1:24" x14ac:dyDescent="0.25">
      <c r="A188" s="46"/>
      <c r="B188" s="46"/>
      <c r="C188" s="46"/>
      <c r="D188" s="46"/>
      <c r="E188" s="46"/>
      <c r="F188" s="46"/>
      <c r="G188" s="46"/>
      <c r="H188" s="46"/>
      <c r="I188" s="46"/>
      <c r="J188" s="46"/>
      <c r="K188" s="51"/>
      <c r="L188" s="51"/>
      <c r="M188" s="51"/>
      <c r="N188" s="46"/>
      <c r="O188" s="46"/>
      <c r="P188" s="46"/>
      <c r="Q188" s="46"/>
      <c r="R188" s="45"/>
      <c r="S188" s="43"/>
      <c r="T188" s="43"/>
      <c r="U188" s="43"/>
      <c r="V188" s="43"/>
      <c r="W188" s="43"/>
      <c r="X188" s="43"/>
    </row>
    <row r="189" spans="1:24" x14ac:dyDescent="0.25">
      <c r="A189" s="46"/>
      <c r="B189" s="46"/>
      <c r="C189" s="46"/>
      <c r="D189" s="46"/>
      <c r="E189" s="46"/>
      <c r="F189" s="46"/>
      <c r="G189" s="46"/>
      <c r="H189" s="46"/>
      <c r="I189" s="46"/>
      <c r="J189" s="46"/>
      <c r="K189" s="46"/>
      <c r="L189" s="46"/>
      <c r="M189" s="46"/>
      <c r="N189" s="46"/>
      <c r="O189" s="46"/>
      <c r="P189" s="46"/>
      <c r="Q189" s="51"/>
      <c r="R189" s="45"/>
      <c r="S189" s="43"/>
      <c r="T189" s="43"/>
      <c r="U189" s="43"/>
      <c r="V189" s="43"/>
      <c r="W189" s="43"/>
      <c r="X189" s="43"/>
    </row>
    <row r="190" spans="1:24" x14ac:dyDescent="0.25">
      <c r="A190" s="46"/>
      <c r="B190" s="51"/>
      <c r="C190" s="51"/>
      <c r="D190" s="51"/>
      <c r="E190" s="51"/>
      <c r="F190" s="51"/>
      <c r="G190" s="51"/>
      <c r="H190" s="51"/>
      <c r="I190" s="51"/>
      <c r="J190" s="51"/>
      <c r="K190" s="51"/>
      <c r="L190" s="51"/>
      <c r="M190" s="51"/>
      <c r="N190" s="46"/>
      <c r="O190" s="46"/>
      <c r="P190" s="46"/>
      <c r="Q190" s="53"/>
      <c r="R190" s="45"/>
      <c r="S190" s="43"/>
      <c r="T190" s="43"/>
      <c r="U190" s="43"/>
      <c r="V190" s="43"/>
      <c r="W190" s="43"/>
      <c r="X190" s="43"/>
    </row>
    <row r="191" spans="1:24" x14ac:dyDescent="0.25">
      <c r="A191" s="46"/>
      <c r="B191" s="51"/>
      <c r="C191" s="51"/>
      <c r="D191" s="51"/>
      <c r="E191" s="51"/>
      <c r="F191" s="51"/>
      <c r="G191" s="51"/>
      <c r="H191" s="51"/>
      <c r="I191" s="51"/>
      <c r="J191" s="51"/>
      <c r="K191" s="51"/>
      <c r="L191" s="51"/>
      <c r="M191" s="51"/>
      <c r="N191" s="46"/>
      <c r="O191" s="46"/>
      <c r="P191" s="46"/>
      <c r="Q191" s="53"/>
      <c r="R191" s="45"/>
      <c r="S191" s="43"/>
      <c r="T191" s="43"/>
      <c r="U191" s="43"/>
      <c r="V191" s="43"/>
      <c r="W191" s="43"/>
      <c r="X191" s="43"/>
    </row>
    <row r="192" spans="1:24" x14ac:dyDescent="0.25">
      <c r="A192" s="46"/>
      <c r="B192" s="46"/>
      <c r="C192" s="46"/>
      <c r="D192" s="46"/>
      <c r="E192" s="51"/>
      <c r="F192" s="51"/>
      <c r="G192" s="51"/>
      <c r="H192" s="51"/>
      <c r="I192" s="51"/>
      <c r="J192" s="51"/>
      <c r="K192" s="51"/>
      <c r="L192" s="51"/>
      <c r="M192" s="51"/>
      <c r="N192" s="46"/>
      <c r="O192" s="46"/>
      <c r="P192" s="46"/>
      <c r="Q192" s="53"/>
      <c r="R192" s="45"/>
      <c r="S192" s="43"/>
      <c r="T192" s="43"/>
      <c r="U192" s="43"/>
      <c r="V192" s="43"/>
      <c r="W192" s="43"/>
      <c r="X192" s="43"/>
    </row>
    <row r="193" spans="1:24" x14ac:dyDescent="0.25">
      <c r="A193" s="46"/>
      <c r="B193" s="46"/>
      <c r="C193" s="46"/>
      <c r="D193" s="46"/>
      <c r="E193" s="51"/>
      <c r="F193" s="51"/>
      <c r="G193" s="51"/>
      <c r="H193" s="51"/>
      <c r="I193" s="51"/>
      <c r="J193" s="51"/>
      <c r="K193" s="51"/>
      <c r="L193" s="51"/>
      <c r="M193" s="51"/>
      <c r="N193" s="46"/>
      <c r="O193" s="46"/>
      <c r="P193" s="46"/>
      <c r="Q193" s="53"/>
      <c r="R193" s="45"/>
      <c r="S193" s="43"/>
      <c r="T193" s="43"/>
      <c r="U193" s="43"/>
      <c r="V193" s="43"/>
      <c r="W193" s="43"/>
      <c r="X193" s="43"/>
    </row>
    <row r="194" spans="1:24" x14ac:dyDescent="0.25">
      <c r="A194" s="46"/>
      <c r="B194" s="46"/>
      <c r="C194" s="46"/>
      <c r="D194" s="46"/>
      <c r="E194" s="46"/>
      <c r="F194" s="46"/>
      <c r="G194" s="46"/>
      <c r="H194" s="51"/>
      <c r="I194" s="51"/>
      <c r="J194" s="51"/>
      <c r="K194" s="46"/>
      <c r="L194" s="46"/>
      <c r="M194" s="46"/>
      <c r="N194" s="46"/>
      <c r="O194" s="46"/>
      <c r="P194" s="46"/>
      <c r="Q194" s="46"/>
      <c r="R194" s="45"/>
      <c r="S194" s="43"/>
      <c r="T194" s="43"/>
      <c r="U194" s="43"/>
      <c r="V194" s="43"/>
      <c r="W194" s="43"/>
      <c r="X194" s="43"/>
    </row>
    <row r="195" spans="1:24" x14ac:dyDescent="0.25">
      <c r="A195" s="46"/>
      <c r="B195" s="53"/>
      <c r="C195" s="53"/>
      <c r="D195" s="53"/>
      <c r="E195" s="53"/>
      <c r="F195" s="53"/>
      <c r="G195" s="53"/>
      <c r="H195" s="50"/>
      <c r="I195" s="50"/>
      <c r="J195" s="50"/>
      <c r="K195" s="50"/>
      <c r="L195" s="50"/>
      <c r="M195" s="50"/>
      <c r="N195" s="46"/>
      <c r="O195" s="46"/>
      <c r="P195" s="46"/>
      <c r="Q195" s="46"/>
      <c r="R195" s="45"/>
      <c r="S195" s="43"/>
      <c r="T195" s="43"/>
      <c r="U195" s="43"/>
      <c r="V195" s="43"/>
      <c r="W195" s="43"/>
      <c r="X195" s="43"/>
    </row>
    <row r="196" spans="1:24" x14ac:dyDescent="0.25">
      <c r="A196" s="46"/>
      <c r="B196" s="50"/>
      <c r="C196" s="50"/>
      <c r="D196" s="50"/>
      <c r="E196" s="46"/>
      <c r="F196" s="46"/>
      <c r="G196" s="46"/>
      <c r="H196" s="46"/>
      <c r="I196" s="46"/>
      <c r="J196" s="46"/>
      <c r="K196" s="50"/>
      <c r="L196" s="50"/>
      <c r="M196" s="50"/>
      <c r="N196" s="46"/>
      <c r="O196" s="46"/>
      <c r="P196" s="46"/>
      <c r="Q196" s="51"/>
      <c r="R196" s="45"/>
      <c r="S196" s="43"/>
      <c r="T196" s="43"/>
      <c r="U196" s="43"/>
      <c r="V196" s="43"/>
      <c r="W196" s="43"/>
      <c r="X196" s="43"/>
    </row>
    <row r="197" spans="1:24" x14ac:dyDescent="0.25">
      <c r="A197" s="46"/>
      <c r="B197" s="46"/>
      <c r="C197" s="46"/>
      <c r="D197" s="46"/>
      <c r="E197" s="53"/>
      <c r="F197" s="53"/>
      <c r="G197" s="53"/>
      <c r="H197" s="50"/>
      <c r="I197" s="50"/>
      <c r="J197" s="50"/>
      <c r="K197" s="50"/>
      <c r="L197" s="50"/>
      <c r="M197" s="50"/>
      <c r="N197" s="46"/>
      <c r="O197" s="46"/>
      <c r="P197" s="46"/>
      <c r="Q197" s="46"/>
      <c r="R197" s="45"/>
      <c r="S197" s="43"/>
      <c r="T197" s="43"/>
      <c r="U197" s="43"/>
      <c r="V197" s="43"/>
      <c r="W197" s="43"/>
      <c r="X197" s="43"/>
    </row>
    <row r="198" spans="1:24" x14ac:dyDescent="0.25">
      <c r="A198" s="46"/>
      <c r="B198" s="46"/>
      <c r="C198" s="46"/>
      <c r="D198" s="46"/>
      <c r="E198" s="46"/>
      <c r="F198" s="46"/>
      <c r="G198" s="46"/>
      <c r="H198" s="46"/>
      <c r="I198" s="46"/>
      <c r="J198" s="46"/>
      <c r="K198" s="46"/>
      <c r="L198" s="46"/>
      <c r="M198" s="46"/>
      <c r="N198" s="46"/>
      <c r="O198" s="46"/>
      <c r="P198" s="46"/>
      <c r="Q198" s="46"/>
      <c r="R198" s="45"/>
      <c r="S198" s="43"/>
      <c r="T198" s="43"/>
      <c r="U198" s="43"/>
      <c r="V198" s="43"/>
      <c r="W198" s="43"/>
      <c r="X198" s="43"/>
    </row>
    <row r="199" spans="1:24" x14ac:dyDescent="0.25">
      <c r="A199" s="46"/>
      <c r="B199" s="53"/>
      <c r="C199" s="53"/>
      <c r="D199" s="53"/>
      <c r="E199" s="46"/>
      <c r="F199" s="46"/>
      <c r="G199" s="46"/>
      <c r="H199" s="46"/>
      <c r="I199" s="46"/>
      <c r="J199" s="46"/>
      <c r="K199" s="50"/>
      <c r="L199" s="50"/>
      <c r="M199" s="50"/>
      <c r="N199" s="46"/>
      <c r="O199" s="46"/>
      <c r="P199" s="46"/>
      <c r="Q199" s="46"/>
      <c r="R199" s="45"/>
      <c r="S199" s="43"/>
      <c r="T199" s="43"/>
      <c r="U199" s="43"/>
      <c r="V199" s="43"/>
      <c r="W199" s="43"/>
      <c r="X199" s="43"/>
    </row>
    <row r="200" spans="1:24" ht="15" customHeight="1" x14ac:dyDescent="0.25">
      <c r="A200" s="46"/>
      <c r="B200" s="50"/>
      <c r="C200" s="50"/>
      <c r="D200" s="50"/>
      <c r="E200" s="46"/>
      <c r="F200" s="46"/>
      <c r="G200" s="46"/>
      <c r="H200" s="46"/>
      <c r="I200" s="46"/>
      <c r="J200" s="46"/>
      <c r="K200" s="50"/>
      <c r="L200" s="50"/>
      <c r="M200" s="50"/>
      <c r="N200" s="46"/>
      <c r="O200" s="46"/>
      <c r="P200" s="46"/>
      <c r="Q200" s="51"/>
      <c r="R200" s="45"/>
      <c r="S200" s="43"/>
      <c r="T200" s="43"/>
      <c r="U200" s="43"/>
      <c r="V200" s="43"/>
      <c r="W200" s="43"/>
      <c r="X200" s="43"/>
    </row>
    <row r="201" spans="1:24" x14ac:dyDescent="0.25">
      <c r="A201" s="46"/>
      <c r="B201" s="50"/>
      <c r="C201" s="50"/>
      <c r="D201" s="50"/>
      <c r="E201" s="46"/>
      <c r="F201" s="46"/>
      <c r="G201" s="46"/>
      <c r="H201" s="46"/>
      <c r="I201" s="46"/>
      <c r="J201" s="46"/>
      <c r="K201" s="46"/>
      <c r="L201" s="46"/>
      <c r="M201" s="46"/>
      <c r="N201" s="46"/>
      <c r="O201" s="46"/>
      <c r="P201" s="46"/>
      <c r="Q201" s="51"/>
      <c r="R201" s="45"/>
      <c r="S201" s="43"/>
      <c r="T201" s="43"/>
      <c r="U201" s="43"/>
      <c r="V201" s="43"/>
      <c r="W201" s="43"/>
      <c r="X201" s="43"/>
    </row>
    <row r="202" spans="1:24" x14ac:dyDescent="0.25">
      <c r="A202" s="46"/>
      <c r="B202" s="46"/>
      <c r="C202" s="46"/>
      <c r="D202" s="46"/>
      <c r="E202" s="46"/>
      <c r="F202" s="46"/>
      <c r="G202" s="46"/>
      <c r="H202" s="46"/>
      <c r="I202" s="46"/>
      <c r="J202" s="46"/>
      <c r="K202" s="46"/>
      <c r="L202" s="46"/>
      <c r="M202" s="46"/>
      <c r="N202" s="46"/>
      <c r="O202" s="46"/>
      <c r="P202" s="46"/>
      <c r="Q202" s="46"/>
      <c r="R202" s="45"/>
      <c r="S202" s="43"/>
      <c r="T202" s="43"/>
      <c r="U202" s="43"/>
      <c r="V202" s="43"/>
      <c r="W202" s="43"/>
      <c r="X202" s="43"/>
    </row>
    <row r="203" spans="1:24" x14ac:dyDescent="0.25">
      <c r="A203" s="46"/>
      <c r="B203" s="53"/>
      <c r="C203" s="53"/>
      <c r="D203" s="53"/>
      <c r="E203" s="50"/>
      <c r="F203" s="50"/>
      <c r="G203" s="50"/>
      <c r="H203" s="50"/>
      <c r="I203" s="50"/>
      <c r="J203" s="50"/>
      <c r="K203" s="53"/>
      <c r="L203" s="53"/>
      <c r="M203" s="53"/>
      <c r="N203" s="46"/>
      <c r="O203" s="46"/>
      <c r="P203" s="46"/>
      <c r="Q203" s="46"/>
      <c r="R203" s="45"/>
      <c r="S203" s="43"/>
      <c r="T203" s="43"/>
      <c r="U203" s="43"/>
      <c r="V203" s="43"/>
      <c r="W203" s="43"/>
      <c r="X203" s="43"/>
    </row>
    <row r="204" spans="1:24" x14ac:dyDescent="0.25">
      <c r="A204" s="46"/>
      <c r="B204" s="46"/>
      <c r="C204" s="46"/>
      <c r="D204" s="46"/>
      <c r="E204" s="46"/>
      <c r="F204" s="46"/>
      <c r="G204" s="46"/>
      <c r="H204" s="46"/>
      <c r="I204" s="46"/>
      <c r="J204" s="46"/>
      <c r="K204" s="50"/>
      <c r="L204" s="50"/>
      <c r="M204" s="50"/>
      <c r="N204" s="46"/>
      <c r="O204" s="46"/>
      <c r="P204" s="46"/>
      <c r="Q204" s="46"/>
      <c r="R204" s="45"/>
      <c r="S204" s="43"/>
      <c r="T204" s="43"/>
      <c r="U204" s="43"/>
      <c r="V204" s="43"/>
      <c r="W204" s="43"/>
      <c r="X204" s="43"/>
    </row>
    <row r="205" spans="1:24" ht="150" customHeight="1" x14ac:dyDescent="0.25">
      <c r="A205" s="46"/>
      <c r="B205" s="46"/>
      <c r="C205" s="46"/>
      <c r="D205" s="46"/>
      <c r="E205" s="46"/>
      <c r="F205" s="46"/>
      <c r="G205" s="46"/>
      <c r="H205" s="46"/>
      <c r="I205" s="46"/>
      <c r="J205" s="46"/>
      <c r="K205" s="46"/>
      <c r="L205" s="46"/>
      <c r="M205" s="46"/>
      <c r="N205" s="46"/>
      <c r="O205" s="46"/>
      <c r="P205" s="46"/>
      <c r="Q205" s="51"/>
      <c r="R205" s="45"/>
      <c r="S205" s="43"/>
      <c r="T205" s="43"/>
      <c r="U205" s="43"/>
      <c r="V205" s="43"/>
      <c r="W205" s="43"/>
      <c r="X205" s="43"/>
    </row>
    <row r="206" spans="1:24" x14ac:dyDescent="0.25">
      <c r="A206" s="46"/>
      <c r="B206" s="46"/>
      <c r="C206" s="46"/>
      <c r="D206" s="46"/>
      <c r="E206" s="46"/>
      <c r="F206" s="46"/>
      <c r="G206" s="46"/>
      <c r="H206" s="46"/>
      <c r="I206" s="46"/>
      <c r="J206" s="46"/>
      <c r="K206" s="46"/>
      <c r="L206" s="46"/>
      <c r="M206" s="46"/>
      <c r="N206" s="46"/>
      <c r="O206" s="46"/>
      <c r="P206" s="46"/>
      <c r="Q206" s="51"/>
      <c r="R206" s="45"/>
      <c r="S206" s="43"/>
      <c r="T206" s="43"/>
      <c r="U206" s="43"/>
      <c r="V206" s="43"/>
      <c r="W206" s="43"/>
      <c r="X206" s="43"/>
    </row>
    <row r="207" spans="1:24" x14ac:dyDescent="0.25">
      <c r="A207" s="46"/>
      <c r="B207" s="46"/>
      <c r="C207" s="46"/>
      <c r="D207" s="46"/>
      <c r="E207" s="53"/>
      <c r="F207" s="53"/>
      <c r="G207" s="53"/>
      <c r="H207" s="53"/>
      <c r="I207" s="53"/>
      <c r="J207" s="53"/>
      <c r="K207" s="53"/>
      <c r="L207" s="53"/>
      <c r="M207" s="53"/>
      <c r="N207" s="46"/>
      <c r="O207" s="46"/>
      <c r="P207" s="46"/>
      <c r="Q207" s="51"/>
      <c r="R207" s="45"/>
      <c r="S207" s="43"/>
      <c r="T207" s="43"/>
      <c r="U207" s="43"/>
      <c r="V207" s="43"/>
      <c r="W207" s="43"/>
      <c r="X207" s="43"/>
    </row>
    <row r="208" spans="1:24" x14ac:dyDescent="0.25">
      <c r="A208" s="46"/>
      <c r="B208" s="46"/>
      <c r="C208" s="46"/>
      <c r="D208" s="46"/>
      <c r="E208" s="51"/>
      <c r="F208" s="51"/>
      <c r="G208" s="51"/>
      <c r="H208" s="51"/>
      <c r="I208" s="51"/>
      <c r="J208" s="51"/>
      <c r="K208" s="51"/>
      <c r="L208" s="51"/>
      <c r="M208" s="51"/>
      <c r="N208" s="46"/>
      <c r="O208" s="46"/>
      <c r="P208" s="46"/>
      <c r="Q208" s="51"/>
      <c r="R208" s="45"/>
      <c r="S208" s="43"/>
      <c r="T208" s="43"/>
      <c r="U208" s="43"/>
      <c r="V208" s="43"/>
      <c r="W208" s="43"/>
      <c r="X208" s="43"/>
    </row>
    <row r="209" spans="1:24" x14ac:dyDescent="0.25">
      <c r="A209" s="46"/>
      <c r="B209" s="46"/>
      <c r="C209" s="46"/>
      <c r="D209" s="46"/>
      <c r="E209" s="51"/>
      <c r="F209" s="51"/>
      <c r="G209" s="51"/>
      <c r="H209" s="51"/>
      <c r="I209" s="51"/>
      <c r="J209" s="51"/>
      <c r="K209" s="46"/>
      <c r="L209" s="46"/>
      <c r="M209" s="46"/>
      <c r="N209" s="46"/>
      <c r="O209" s="46"/>
      <c r="P209" s="46"/>
      <c r="Q209" s="46"/>
      <c r="R209" s="45"/>
      <c r="S209" s="43"/>
      <c r="T209" s="43"/>
      <c r="U209" s="43"/>
      <c r="V209" s="43"/>
      <c r="W209" s="43"/>
      <c r="X209" s="43"/>
    </row>
    <row r="210" spans="1:24" x14ac:dyDescent="0.25">
      <c r="A210" s="46"/>
      <c r="B210" s="46"/>
      <c r="C210" s="46"/>
      <c r="D210" s="46"/>
      <c r="E210" s="46"/>
      <c r="F210" s="46"/>
      <c r="G210" s="46"/>
      <c r="H210" s="46"/>
      <c r="I210" s="46"/>
      <c r="J210" s="46"/>
      <c r="K210" s="46"/>
      <c r="L210" s="46"/>
      <c r="M210" s="46"/>
      <c r="N210" s="46"/>
      <c r="O210" s="46"/>
      <c r="P210" s="46"/>
      <c r="Q210" s="46"/>
      <c r="R210" s="45"/>
      <c r="S210" s="43"/>
      <c r="T210" s="43"/>
      <c r="U210" s="43"/>
      <c r="V210" s="43"/>
      <c r="W210" s="43"/>
      <c r="X210" s="43"/>
    </row>
    <row r="211" spans="1:24" x14ac:dyDescent="0.25">
      <c r="A211" s="46"/>
      <c r="B211" s="51"/>
      <c r="C211" s="51"/>
      <c r="D211" s="51"/>
      <c r="E211" s="51"/>
      <c r="F211" s="51"/>
      <c r="G211" s="51"/>
      <c r="H211" s="51"/>
      <c r="I211" s="51"/>
      <c r="J211" s="51"/>
      <c r="K211" s="46"/>
      <c r="L211" s="46"/>
      <c r="M211" s="46"/>
      <c r="N211" s="46"/>
      <c r="O211" s="46"/>
      <c r="P211" s="46"/>
      <c r="Q211" s="46"/>
      <c r="R211" s="45"/>
      <c r="S211" s="43"/>
      <c r="T211" s="43"/>
      <c r="U211" s="43"/>
      <c r="V211" s="43"/>
      <c r="W211" s="43"/>
      <c r="X211" s="43"/>
    </row>
    <row r="212" spans="1:24" ht="60" customHeight="1" x14ac:dyDescent="0.25">
      <c r="A212" s="46"/>
      <c r="B212" s="45"/>
      <c r="C212" s="45"/>
      <c r="D212" s="45"/>
      <c r="E212" s="45"/>
      <c r="F212" s="70"/>
      <c r="G212" s="70"/>
      <c r="H212" s="46"/>
      <c r="I212" s="46"/>
      <c r="J212" s="46"/>
      <c r="K212" s="51"/>
      <c r="L212" s="51"/>
      <c r="M212" s="51"/>
      <c r="N212" s="46"/>
      <c r="O212" s="46"/>
      <c r="P212" s="46"/>
      <c r="Q212" s="46"/>
      <c r="R212" s="45"/>
      <c r="S212" s="43"/>
      <c r="T212" s="43"/>
      <c r="U212" s="43"/>
      <c r="V212" s="43"/>
      <c r="W212" s="43"/>
      <c r="X212" s="43"/>
    </row>
    <row r="213" spans="1:24" x14ac:dyDescent="0.25">
      <c r="A213" s="46"/>
      <c r="B213" s="46"/>
      <c r="C213" s="46"/>
      <c r="D213" s="46"/>
      <c r="E213" s="51"/>
      <c r="F213" s="51"/>
      <c r="G213" s="51"/>
      <c r="H213" s="51"/>
      <c r="I213" s="51"/>
      <c r="J213" s="51"/>
      <c r="K213" s="46"/>
      <c r="L213" s="46"/>
      <c r="M213" s="46"/>
      <c r="N213" s="46"/>
      <c r="O213" s="46"/>
      <c r="P213" s="46"/>
      <c r="Q213" s="46"/>
      <c r="R213" s="45"/>
      <c r="S213" s="43"/>
      <c r="T213" s="43"/>
      <c r="U213" s="43"/>
      <c r="V213" s="43"/>
      <c r="W213" s="43"/>
      <c r="X213" s="43"/>
    </row>
    <row r="214" spans="1:24" x14ac:dyDescent="0.25">
      <c r="A214" s="46"/>
      <c r="B214" s="52"/>
      <c r="C214" s="52"/>
      <c r="D214" s="52"/>
      <c r="E214" s="52"/>
      <c r="F214" s="52"/>
      <c r="G214" s="52"/>
      <c r="H214" s="52"/>
      <c r="I214" s="71"/>
      <c r="J214" s="71"/>
      <c r="K214" s="46"/>
      <c r="L214" s="46"/>
      <c r="M214" s="46"/>
      <c r="N214" s="46"/>
      <c r="O214" s="46"/>
      <c r="P214" s="46"/>
      <c r="Q214" s="46"/>
      <c r="R214" s="45"/>
      <c r="S214" s="43"/>
      <c r="T214" s="43"/>
      <c r="U214" s="43"/>
      <c r="V214" s="43"/>
      <c r="W214" s="43"/>
      <c r="X214" s="43"/>
    </row>
    <row r="215" spans="1:24" ht="60" customHeight="1" x14ac:dyDescent="0.25">
      <c r="A215" s="46"/>
      <c r="B215" s="52"/>
      <c r="C215" s="52"/>
      <c r="D215" s="52"/>
      <c r="E215" s="52"/>
      <c r="F215" s="71"/>
      <c r="G215" s="71"/>
      <c r="H215" s="46"/>
      <c r="I215" s="46"/>
      <c r="J215" s="46"/>
      <c r="K215" s="46"/>
      <c r="L215" s="46"/>
      <c r="M215" s="46"/>
      <c r="N215" s="46"/>
      <c r="O215" s="46"/>
      <c r="P215" s="46"/>
      <c r="Q215" s="46"/>
      <c r="R215" s="45"/>
      <c r="S215" s="43"/>
      <c r="T215" s="43"/>
      <c r="U215" s="43"/>
      <c r="V215" s="43"/>
      <c r="W215" s="43"/>
      <c r="X215" s="43"/>
    </row>
    <row r="216" spans="1:24" ht="60" customHeight="1" x14ac:dyDescent="0.25">
      <c r="A216" s="46"/>
      <c r="B216" s="52"/>
      <c r="C216" s="52"/>
      <c r="D216" s="52"/>
      <c r="E216" s="52"/>
      <c r="F216" s="70"/>
      <c r="G216" s="70"/>
      <c r="H216" s="46"/>
      <c r="I216" s="46"/>
      <c r="J216" s="46"/>
      <c r="K216" s="46"/>
      <c r="L216" s="46"/>
      <c r="M216" s="46"/>
      <c r="N216" s="46"/>
      <c r="O216" s="46"/>
      <c r="P216" s="46"/>
      <c r="Q216" s="46"/>
      <c r="R216" s="45"/>
      <c r="S216" s="43"/>
      <c r="T216" s="43"/>
      <c r="U216" s="43"/>
      <c r="V216" s="43"/>
      <c r="W216" s="43"/>
      <c r="X216" s="43"/>
    </row>
    <row r="217" spans="1:24" x14ac:dyDescent="0.25">
      <c r="A217" s="46"/>
      <c r="B217" s="46"/>
      <c r="C217" s="46"/>
      <c r="D217" s="46"/>
      <c r="E217" s="46"/>
      <c r="F217" s="46"/>
      <c r="G217" s="46"/>
      <c r="H217" s="46"/>
      <c r="I217" s="46"/>
      <c r="J217" s="46"/>
      <c r="K217" s="46"/>
      <c r="L217" s="46"/>
      <c r="M217" s="46"/>
      <c r="N217" s="46"/>
      <c r="O217" s="46"/>
      <c r="P217" s="46"/>
      <c r="Q217" s="46"/>
      <c r="R217" s="45"/>
      <c r="S217" s="43"/>
      <c r="T217" s="43"/>
      <c r="U217" s="43"/>
      <c r="V217" s="43"/>
      <c r="W217" s="43"/>
      <c r="X217" s="43"/>
    </row>
    <row r="218" spans="1:24" x14ac:dyDescent="0.25">
      <c r="A218" s="46"/>
      <c r="B218" s="46"/>
      <c r="C218" s="46"/>
      <c r="D218" s="46"/>
      <c r="E218" s="46"/>
      <c r="F218" s="46"/>
      <c r="G218" s="46"/>
      <c r="H218" s="46"/>
      <c r="I218" s="46"/>
      <c r="J218" s="46"/>
      <c r="K218" s="46"/>
      <c r="L218" s="46"/>
      <c r="M218" s="46"/>
      <c r="N218" s="46"/>
      <c r="O218" s="46"/>
      <c r="P218" s="46"/>
      <c r="Q218" s="46"/>
      <c r="R218" s="45"/>
      <c r="S218" s="43"/>
      <c r="T218" s="43"/>
      <c r="U218" s="43"/>
      <c r="V218" s="43"/>
      <c r="W218" s="43"/>
      <c r="X218" s="43"/>
    </row>
    <row r="219" spans="1:24" x14ac:dyDescent="0.25">
      <c r="A219" s="46"/>
      <c r="B219" s="46"/>
      <c r="C219" s="46"/>
      <c r="D219" s="46"/>
      <c r="E219" s="52"/>
      <c r="F219" s="52"/>
      <c r="G219" s="52"/>
      <c r="H219" s="52"/>
      <c r="I219" s="70"/>
      <c r="J219" s="70"/>
      <c r="K219" s="46"/>
      <c r="L219" s="46"/>
      <c r="M219" s="46"/>
      <c r="N219" s="46"/>
      <c r="O219" s="46"/>
      <c r="P219" s="46"/>
      <c r="Q219" s="46"/>
      <c r="R219" s="45"/>
      <c r="S219" s="43"/>
      <c r="T219" s="43"/>
      <c r="U219" s="43"/>
      <c r="V219" s="43"/>
      <c r="W219" s="43"/>
      <c r="X219" s="43"/>
    </row>
    <row r="220" spans="1:24" x14ac:dyDescent="0.25">
      <c r="A220" s="46"/>
      <c r="B220" s="46"/>
      <c r="C220" s="46"/>
      <c r="D220" s="46"/>
      <c r="E220" s="46"/>
      <c r="F220" s="46"/>
      <c r="G220" s="46"/>
      <c r="H220" s="46"/>
      <c r="I220" s="46"/>
      <c r="J220" s="46"/>
      <c r="K220" s="46"/>
      <c r="L220" s="46"/>
      <c r="M220" s="46"/>
      <c r="N220" s="46"/>
      <c r="O220" s="46"/>
      <c r="P220" s="46"/>
      <c r="Q220" s="46"/>
      <c r="R220" s="45"/>
      <c r="S220" s="43"/>
      <c r="T220" s="43"/>
      <c r="U220" s="43"/>
      <c r="V220" s="43"/>
      <c r="W220" s="43"/>
      <c r="X220" s="43"/>
    </row>
    <row r="221" spans="1:24" x14ac:dyDescent="0.25">
      <c r="A221" s="46"/>
      <c r="B221" s="46"/>
      <c r="C221" s="46"/>
      <c r="D221" s="46"/>
      <c r="E221" s="46"/>
      <c r="F221" s="46"/>
      <c r="G221" s="46"/>
      <c r="H221" s="46"/>
      <c r="I221" s="46"/>
      <c r="J221" s="46"/>
      <c r="K221" s="46"/>
      <c r="L221" s="46"/>
      <c r="M221" s="46"/>
      <c r="N221" s="46"/>
      <c r="O221" s="46"/>
      <c r="P221" s="46"/>
      <c r="Q221" s="46"/>
      <c r="R221" s="45"/>
      <c r="S221" s="43"/>
      <c r="T221" s="43"/>
      <c r="U221" s="43"/>
      <c r="V221" s="43"/>
      <c r="W221" s="43"/>
      <c r="X221" s="43"/>
    </row>
    <row r="222" spans="1:24" x14ac:dyDescent="0.25">
      <c r="A222" s="46"/>
      <c r="B222" s="46"/>
      <c r="C222" s="46"/>
      <c r="D222" s="46"/>
      <c r="E222" s="51"/>
      <c r="F222" s="51"/>
      <c r="G222" s="51"/>
      <c r="H222" s="51"/>
      <c r="I222" s="51"/>
      <c r="J222" s="51"/>
      <c r="K222" s="51"/>
      <c r="L222" s="53"/>
      <c r="M222" s="53"/>
      <c r="N222" s="46"/>
      <c r="O222" s="46"/>
      <c r="P222" s="46"/>
      <c r="Q222" s="46"/>
      <c r="R222" s="45"/>
      <c r="S222" s="43"/>
      <c r="T222" s="43"/>
      <c r="U222" s="43"/>
      <c r="V222" s="43"/>
      <c r="W222" s="43"/>
      <c r="X222" s="43"/>
    </row>
    <row r="223" spans="1:24" x14ac:dyDescent="0.25">
      <c r="A223" s="46"/>
      <c r="B223" s="46"/>
      <c r="C223" s="46"/>
      <c r="D223" s="46"/>
      <c r="E223" s="46"/>
      <c r="F223" s="46"/>
      <c r="G223" s="46"/>
      <c r="H223" s="51"/>
      <c r="I223" s="51"/>
      <c r="J223" s="51"/>
      <c r="K223" s="51"/>
      <c r="L223" s="53"/>
      <c r="M223" s="53"/>
      <c r="N223" s="46"/>
      <c r="O223" s="46"/>
      <c r="P223" s="46"/>
      <c r="Q223" s="46"/>
      <c r="R223" s="45"/>
      <c r="S223" s="43"/>
      <c r="T223" s="43"/>
      <c r="U223" s="43"/>
      <c r="V223" s="43"/>
      <c r="W223" s="43"/>
      <c r="X223" s="43"/>
    </row>
    <row r="224" spans="1:24" x14ac:dyDescent="0.25">
      <c r="A224" s="46"/>
      <c r="B224" s="51"/>
      <c r="C224" s="53"/>
      <c r="D224" s="53"/>
      <c r="E224" s="46"/>
      <c r="F224" s="46"/>
      <c r="G224" s="46"/>
      <c r="H224" s="51"/>
      <c r="I224" s="51"/>
      <c r="J224" s="51"/>
      <c r="K224" s="51"/>
      <c r="L224" s="53"/>
      <c r="M224" s="53"/>
      <c r="N224" s="46"/>
      <c r="O224" s="46"/>
      <c r="P224" s="46"/>
      <c r="Q224" s="46"/>
      <c r="R224" s="45"/>
      <c r="S224" s="43"/>
      <c r="T224" s="43"/>
      <c r="U224" s="43"/>
      <c r="V224" s="43"/>
      <c r="W224" s="43"/>
      <c r="X224" s="43"/>
    </row>
    <row r="225" spans="1:24" x14ac:dyDescent="0.25">
      <c r="A225" s="46"/>
      <c r="B225" s="51"/>
      <c r="C225" s="50"/>
      <c r="D225" s="50"/>
      <c r="E225" s="51"/>
      <c r="F225" s="51"/>
      <c r="G225" s="51"/>
      <c r="H225" s="51"/>
      <c r="I225" s="51"/>
      <c r="J225" s="51"/>
      <c r="K225" s="51"/>
      <c r="L225" s="51"/>
      <c r="M225" s="51"/>
      <c r="N225" s="46"/>
      <c r="O225" s="46"/>
      <c r="P225" s="46"/>
      <c r="Q225" s="46"/>
      <c r="R225" s="45"/>
      <c r="S225" s="43"/>
      <c r="T225" s="43"/>
      <c r="U225" s="43"/>
      <c r="V225" s="43"/>
      <c r="W225" s="43"/>
      <c r="X225" s="43"/>
    </row>
    <row r="226" spans="1:24" x14ac:dyDescent="0.25">
      <c r="A226" s="46"/>
      <c r="B226" s="51"/>
      <c r="C226" s="50"/>
      <c r="D226" s="50"/>
      <c r="E226" s="46"/>
      <c r="F226" s="46"/>
      <c r="G226" s="46"/>
      <c r="H226" s="46"/>
      <c r="I226" s="46"/>
      <c r="J226" s="46"/>
      <c r="K226" s="51"/>
      <c r="L226" s="51"/>
      <c r="M226" s="51"/>
      <c r="N226" s="46"/>
      <c r="O226" s="46"/>
      <c r="P226" s="46"/>
      <c r="Q226" s="46"/>
      <c r="R226" s="45"/>
      <c r="S226" s="43"/>
      <c r="T226" s="43"/>
      <c r="U226" s="43"/>
      <c r="V226" s="43"/>
      <c r="W226" s="43"/>
      <c r="X226" s="43"/>
    </row>
    <row r="227" spans="1:24" x14ac:dyDescent="0.25">
      <c r="A227" s="46"/>
      <c r="B227" s="46"/>
      <c r="C227" s="46"/>
      <c r="D227" s="46"/>
      <c r="E227" s="46"/>
      <c r="F227" s="46"/>
      <c r="G227" s="46"/>
      <c r="H227" s="46"/>
      <c r="I227" s="46"/>
      <c r="J227" s="46"/>
      <c r="K227" s="46"/>
      <c r="L227" s="46"/>
      <c r="M227" s="46"/>
      <c r="N227" s="46"/>
      <c r="O227" s="46"/>
      <c r="P227" s="46"/>
      <c r="Q227" s="46"/>
      <c r="R227" s="45"/>
      <c r="S227" s="43"/>
      <c r="T227" s="43"/>
      <c r="U227" s="43"/>
      <c r="V227" s="43"/>
      <c r="W227" s="43"/>
      <c r="X227" s="43"/>
    </row>
    <row r="228" spans="1:24" x14ac:dyDescent="0.25">
      <c r="A228" s="46"/>
      <c r="B228" s="51"/>
      <c r="C228" s="53"/>
      <c r="D228" s="53"/>
      <c r="E228" s="46"/>
      <c r="F228" s="46"/>
      <c r="G228" s="46"/>
      <c r="H228" s="51"/>
      <c r="I228" s="51"/>
      <c r="J228" s="51"/>
      <c r="K228" s="51"/>
      <c r="L228" s="53"/>
      <c r="M228" s="53"/>
      <c r="N228" s="46"/>
      <c r="O228" s="46"/>
      <c r="P228" s="46"/>
      <c r="Q228" s="46"/>
      <c r="R228" s="45"/>
      <c r="S228" s="43"/>
      <c r="T228" s="43"/>
      <c r="U228" s="43"/>
      <c r="V228" s="43"/>
      <c r="W228" s="43"/>
      <c r="X228" s="43"/>
    </row>
    <row r="229" spans="1:24" x14ac:dyDescent="0.25">
      <c r="A229" s="46"/>
      <c r="B229" s="51"/>
      <c r="C229" s="50"/>
      <c r="D229" s="50"/>
      <c r="E229" s="46"/>
      <c r="F229" s="46"/>
      <c r="G229" s="46"/>
      <c r="H229" s="46"/>
      <c r="I229" s="46"/>
      <c r="J229" s="46"/>
      <c r="K229" s="51"/>
      <c r="L229" s="53"/>
      <c r="M229" s="53"/>
      <c r="N229" s="46"/>
      <c r="O229" s="46"/>
      <c r="P229" s="46"/>
      <c r="Q229" s="46"/>
      <c r="R229" s="45"/>
      <c r="S229" s="43"/>
      <c r="T229" s="43"/>
      <c r="U229" s="43"/>
      <c r="V229" s="43"/>
      <c r="W229" s="43"/>
      <c r="X229" s="43"/>
    </row>
    <row r="230" spans="1:24" x14ac:dyDescent="0.25">
      <c r="A230" s="46"/>
      <c r="B230" s="51"/>
      <c r="C230" s="50"/>
      <c r="D230" s="50"/>
      <c r="E230" s="46"/>
      <c r="F230" s="46"/>
      <c r="G230" s="46"/>
      <c r="H230" s="46"/>
      <c r="I230" s="46"/>
      <c r="J230" s="46"/>
      <c r="K230" s="51"/>
      <c r="L230" s="53"/>
      <c r="M230" s="53"/>
      <c r="N230" s="46"/>
      <c r="O230" s="46"/>
      <c r="P230" s="46"/>
      <c r="Q230" s="46"/>
      <c r="R230" s="45"/>
      <c r="S230" s="43"/>
      <c r="T230" s="43"/>
      <c r="U230" s="43"/>
      <c r="V230" s="43"/>
      <c r="W230" s="43"/>
      <c r="X230" s="43"/>
    </row>
    <row r="231" spans="1:24" x14ac:dyDescent="0.25">
      <c r="A231" s="46"/>
      <c r="B231" s="46"/>
      <c r="C231" s="46"/>
      <c r="D231" s="46"/>
      <c r="E231" s="46"/>
      <c r="F231" s="46"/>
      <c r="G231" s="46"/>
      <c r="H231" s="46"/>
      <c r="I231" s="46"/>
      <c r="J231" s="46"/>
      <c r="K231" s="46"/>
      <c r="L231" s="46"/>
      <c r="M231" s="46"/>
      <c r="N231" s="46"/>
      <c r="O231" s="46"/>
      <c r="P231" s="46"/>
      <c r="Q231" s="46"/>
      <c r="R231" s="45"/>
      <c r="S231" s="43"/>
      <c r="T231" s="43"/>
      <c r="U231" s="43"/>
      <c r="V231" s="43"/>
      <c r="W231" s="43"/>
      <c r="X231" s="43"/>
    </row>
    <row r="232" spans="1:24" x14ac:dyDescent="0.25">
      <c r="A232" s="46"/>
      <c r="B232" s="46"/>
      <c r="C232" s="50"/>
      <c r="D232" s="50"/>
      <c r="E232" s="51"/>
      <c r="F232" s="51"/>
      <c r="G232" s="51"/>
      <c r="H232" s="46"/>
      <c r="I232" s="46"/>
      <c r="J232" s="46"/>
      <c r="K232" s="51"/>
      <c r="L232" s="53"/>
      <c r="M232" s="53"/>
      <c r="N232" s="46"/>
      <c r="O232" s="46"/>
      <c r="P232" s="46"/>
      <c r="Q232" s="46"/>
      <c r="R232" s="45"/>
      <c r="S232" s="43"/>
      <c r="T232" s="43"/>
      <c r="U232" s="43"/>
      <c r="V232" s="43"/>
      <c r="W232" s="43"/>
      <c r="X232" s="43"/>
    </row>
    <row r="233" spans="1:24" x14ac:dyDescent="0.25">
      <c r="A233" s="46"/>
      <c r="B233" s="46"/>
      <c r="C233" s="50"/>
      <c r="D233" s="50"/>
      <c r="E233" s="46"/>
      <c r="F233" s="46"/>
      <c r="G233" s="46"/>
      <c r="H233" s="46"/>
      <c r="I233" s="46"/>
      <c r="J233" s="46"/>
      <c r="K233" s="46"/>
      <c r="L233" s="50"/>
      <c r="M233" s="50"/>
      <c r="N233" s="46"/>
      <c r="O233" s="46"/>
      <c r="P233" s="46"/>
      <c r="Q233" s="46"/>
      <c r="R233" s="45"/>
      <c r="S233" s="43"/>
      <c r="T233" s="43"/>
      <c r="U233" s="43"/>
      <c r="V233" s="43"/>
      <c r="W233" s="43"/>
      <c r="X233" s="43"/>
    </row>
    <row r="234" spans="1:24" x14ac:dyDescent="0.25">
      <c r="A234" s="46"/>
      <c r="B234" s="46"/>
      <c r="C234" s="46"/>
      <c r="D234" s="46"/>
      <c r="E234" s="46"/>
      <c r="F234" s="46"/>
      <c r="G234" s="46"/>
      <c r="H234" s="46"/>
      <c r="I234" s="46"/>
      <c r="J234" s="46"/>
      <c r="K234" s="46"/>
      <c r="L234" s="46"/>
      <c r="M234" s="46"/>
      <c r="N234" s="46"/>
      <c r="O234" s="46"/>
      <c r="P234" s="46"/>
      <c r="Q234" s="46"/>
      <c r="R234" s="45"/>
      <c r="S234" s="43"/>
      <c r="T234" s="43"/>
      <c r="U234" s="43"/>
      <c r="V234" s="43"/>
      <c r="W234" s="43"/>
      <c r="X234" s="43"/>
    </row>
    <row r="235" spans="1:24" x14ac:dyDescent="0.25">
      <c r="A235" s="46"/>
      <c r="B235" s="46"/>
      <c r="C235" s="46"/>
      <c r="D235" s="46"/>
      <c r="E235" s="46"/>
      <c r="F235" s="46"/>
      <c r="G235" s="46"/>
      <c r="H235" s="46"/>
      <c r="I235" s="46"/>
      <c r="J235" s="46"/>
      <c r="K235" s="51"/>
      <c r="L235" s="53"/>
      <c r="M235" s="53"/>
      <c r="N235" s="46"/>
      <c r="O235" s="46"/>
      <c r="P235" s="46"/>
      <c r="Q235" s="46"/>
      <c r="R235" s="45"/>
      <c r="S235" s="43"/>
      <c r="T235" s="43"/>
      <c r="U235" s="43"/>
      <c r="V235" s="43"/>
      <c r="W235" s="43"/>
      <c r="X235" s="43"/>
    </row>
    <row r="236" spans="1:24" x14ac:dyDescent="0.25">
      <c r="A236" s="46"/>
      <c r="B236" s="51"/>
      <c r="C236" s="53"/>
      <c r="D236" s="53"/>
      <c r="E236" s="46"/>
      <c r="F236" s="46"/>
      <c r="G236" s="46"/>
      <c r="H236" s="46"/>
      <c r="I236" s="46"/>
      <c r="J236" s="46"/>
      <c r="K236" s="46"/>
      <c r="L236" s="50"/>
      <c r="M236" s="50"/>
      <c r="N236" s="46"/>
      <c r="O236" s="46"/>
      <c r="P236" s="46"/>
      <c r="Q236" s="46"/>
      <c r="R236" s="45"/>
      <c r="S236" s="43"/>
      <c r="T236" s="43"/>
      <c r="U236" s="43"/>
      <c r="V236" s="43"/>
      <c r="W236" s="43"/>
      <c r="X236" s="43"/>
    </row>
    <row r="237" spans="1:24" x14ac:dyDescent="0.25">
      <c r="A237" s="46"/>
      <c r="B237" s="46"/>
      <c r="C237" s="50"/>
      <c r="D237" s="50"/>
      <c r="E237" s="46"/>
      <c r="F237" s="46"/>
      <c r="G237" s="46"/>
      <c r="H237" s="46"/>
      <c r="I237" s="46"/>
      <c r="J237" s="46"/>
      <c r="K237" s="46"/>
      <c r="L237" s="50"/>
      <c r="M237" s="50"/>
      <c r="N237" s="46"/>
      <c r="O237" s="46"/>
      <c r="P237" s="46"/>
      <c r="Q237" s="46"/>
      <c r="R237" s="45"/>
      <c r="S237" s="43"/>
      <c r="T237" s="43"/>
      <c r="U237" s="43"/>
      <c r="V237" s="43"/>
      <c r="W237" s="43"/>
      <c r="X237" s="43"/>
    </row>
    <row r="238" spans="1:24" x14ac:dyDescent="0.25">
      <c r="A238" s="46"/>
      <c r="B238" s="46"/>
      <c r="C238" s="46"/>
      <c r="D238" s="46"/>
      <c r="E238" s="46"/>
      <c r="F238" s="46"/>
      <c r="G238" s="46"/>
      <c r="H238" s="46"/>
      <c r="I238" s="46"/>
      <c r="J238" s="46"/>
      <c r="K238" s="46"/>
      <c r="L238" s="46"/>
      <c r="M238" s="46"/>
      <c r="N238" s="46"/>
      <c r="O238" s="46"/>
      <c r="P238" s="46"/>
      <c r="Q238" s="46"/>
      <c r="R238" s="45"/>
      <c r="S238" s="43"/>
      <c r="T238" s="43"/>
      <c r="U238" s="43"/>
      <c r="V238" s="43"/>
      <c r="W238" s="43"/>
      <c r="X238" s="43"/>
    </row>
    <row r="239" spans="1:24" x14ac:dyDescent="0.25">
      <c r="A239" s="46"/>
      <c r="B239" s="51"/>
      <c r="C239" s="53"/>
      <c r="D239" s="53"/>
      <c r="E239" s="46"/>
      <c r="F239" s="46"/>
      <c r="G239" s="46"/>
      <c r="H239" s="46"/>
      <c r="I239" s="46"/>
      <c r="J239" s="46"/>
      <c r="K239" s="51"/>
      <c r="L239" s="53"/>
      <c r="M239" s="53"/>
      <c r="N239" s="46"/>
      <c r="O239" s="46"/>
      <c r="P239" s="46"/>
      <c r="Q239" s="46"/>
      <c r="R239" s="45"/>
      <c r="S239" s="43"/>
      <c r="T239" s="43"/>
      <c r="U239" s="43"/>
      <c r="V239" s="43"/>
      <c r="W239" s="43"/>
      <c r="X239" s="43"/>
    </row>
    <row r="240" spans="1:24" x14ac:dyDescent="0.25">
      <c r="A240" s="46"/>
      <c r="B240" s="46"/>
      <c r="C240" s="50"/>
      <c r="D240" s="50"/>
      <c r="E240" s="46"/>
      <c r="F240" s="46"/>
      <c r="G240" s="46"/>
      <c r="H240" s="51"/>
      <c r="I240" s="51"/>
      <c r="J240" s="51"/>
      <c r="K240" s="46"/>
      <c r="L240" s="50"/>
      <c r="M240" s="50"/>
      <c r="N240" s="46"/>
      <c r="O240" s="46"/>
      <c r="P240" s="46"/>
      <c r="Q240" s="46"/>
      <c r="R240" s="45"/>
      <c r="S240" s="43"/>
      <c r="T240" s="43"/>
      <c r="U240" s="43"/>
      <c r="V240" s="43"/>
      <c r="W240" s="43"/>
      <c r="X240" s="43"/>
    </row>
    <row r="241" spans="1:24" x14ac:dyDescent="0.25">
      <c r="A241" s="46"/>
      <c r="B241" s="46"/>
      <c r="C241" s="50"/>
      <c r="D241" s="50"/>
      <c r="E241" s="46"/>
      <c r="F241" s="46"/>
      <c r="G241" s="46"/>
      <c r="H241" s="51"/>
      <c r="I241" s="51"/>
      <c r="J241" s="51"/>
      <c r="K241" s="46"/>
      <c r="L241" s="50"/>
      <c r="M241" s="50"/>
      <c r="N241" s="46"/>
      <c r="O241" s="46"/>
      <c r="P241" s="46"/>
      <c r="Q241" s="46"/>
      <c r="R241" s="45"/>
      <c r="S241" s="43"/>
      <c r="T241" s="43"/>
      <c r="U241" s="43"/>
      <c r="V241" s="43"/>
      <c r="W241" s="43"/>
      <c r="X241" s="43"/>
    </row>
    <row r="242" spans="1:24" x14ac:dyDescent="0.25">
      <c r="A242" s="46"/>
      <c r="B242" s="46"/>
      <c r="C242" s="46"/>
      <c r="D242" s="46"/>
      <c r="E242" s="46"/>
      <c r="F242" s="46"/>
      <c r="G242" s="46"/>
      <c r="H242" s="46"/>
      <c r="I242" s="46"/>
      <c r="J242" s="46"/>
      <c r="K242" s="46"/>
      <c r="L242" s="46"/>
      <c r="M242" s="46"/>
      <c r="N242" s="46"/>
      <c r="O242" s="46"/>
      <c r="P242" s="46"/>
      <c r="Q242" s="46"/>
      <c r="R242" s="45"/>
      <c r="S242" s="43"/>
      <c r="T242" s="43"/>
      <c r="U242" s="43"/>
      <c r="V242" s="43"/>
      <c r="W242" s="43"/>
      <c r="X242" s="43"/>
    </row>
    <row r="243" spans="1:24" x14ac:dyDescent="0.25">
      <c r="A243" s="46"/>
      <c r="B243" s="46"/>
      <c r="C243" s="46"/>
      <c r="D243" s="46"/>
      <c r="E243" s="52"/>
      <c r="F243" s="52"/>
      <c r="G243" s="52"/>
      <c r="H243" s="45"/>
      <c r="I243" s="70"/>
      <c r="J243" s="70"/>
      <c r="K243" s="51"/>
      <c r="L243" s="51"/>
      <c r="M243" s="51"/>
      <c r="N243" s="46"/>
      <c r="O243" s="46"/>
      <c r="P243" s="46"/>
      <c r="Q243" s="46"/>
      <c r="R243" s="45"/>
      <c r="S243" s="43"/>
      <c r="T243" s="43"/>
      <c r="U243" s="43"/>
      <c r="V243" s="43"/>
      <c r="W243" s="43"/>
      <c r="X243" s="43"/>
    </row>
    <row r="244" spans="1:24" x14ac:dyDescent="0.25">
      <c r="A244" s="46"/>
      <c r="B244" s="46"/>
      <c r="C244" s="46"/>
      <c r="D244" s="46"/>
      <c r="E244" s="46"/>
      <c r="F244" s="46"/>
      <c r="G244" s="46"/>
      <c r="H244" s="46"/>
      <c r="I244" s="46"/>
      <c r="J244" s="46"/>
      <c r="K244" s="46"/>
      <c r="L244" s="46"/>
      <c r="M244" s="46"/>
      <c r="N244" s="46"/>
      <c r="O244" s="46"/>
      <c r="P244" s="46"/>
      <c r="Q244" s="46"/>
      <c r="R244" s="45"/>
      <c r="S244" s="43"/>
      <c r="T244" s="43"/>
      <c r="U244" s="43"/>
      <c r="V244" s="43"/>
      <c r="W244" s="43"/>
      <c r="X244" s="43"/>
    </row>
    <row r="245" spans="1:24" x14ac:dyDescent="0.25">
      <c r="A245" s="46"/>
      <c r="B245" s="46"/>
      <c r="C245" s="46"/>
      <c r="D245" s="46"/>
      <c r="E245" s="46"/>
      <c r="F245" s="46"/>
      <c r="G245" s="46"/>
      <c r="H245" s="46"/>
      <c r="I245" s="46"/>
      <c r="J245" s="46"/>
      <c r="K245" s="46"/>
      <c r="L245" s="46"/>
      <c r="M245" s="46"/>
      <c r="N245" s="46"/>
      <c r="O245" s="46"/>
      <c r="P245" s="46"/>
      <c r="Q245" s="46"/>
      <c r="R245" s="45"/>
      <c r="S245" s="43"/>
      <c r="T245" s="43"/>
      <c r="U245" s="43"/>
      <c r="V245" s="43"/>
      <c r="W245" s="43"/>
      <c r="X245" s="43"/>
    </row>
    <row r="246" spans="1:24" x14ac:dyDescent="0.25">
      <c r="A246" s="46"/>
      <c r="B246" s="46"/>
      <c r="C246" s="46"/>
      <c r="D246" s="46"/>
      <c r="E246" s="51"/>
      <c r="F246" s="51"/>
      <c r="G246" s="51"/>
      <c r="H246" s="51"/>
      <c r="I246" s="51"/>
      <c r="J246" s="51"/>
      <c r="K246" s="46"/>
      <c r="L246" s="46"/>
      <c r="M246" s="46"/>
      <c r="N246" s="46"/>
      <c r="O246" s="46"/>
      <c r="P246" s="46"/>
      <c r="Q246" s="46"/>
      <c r="R246" s="45"/>
      <c r="S246" s="43"/>
      <c r="T246" s="43"/>
      <c r="U246" s="43"/>
      <c r="V246" s="43"/>
      <c r="W246" s="43"/>
      <c r="X246" s="43"/>
    </row>
    <row r="247" spans="1:24" x14ac:dyDescent="0.25">
      <c r="A247" s="46"/>
      <c r="B247" s="51"/>
      <c r="C247" s="51"/>
      <c r="D247" s="51"/>
      <c r="E247" s="46"/>
      <c r="F247" s="46"/>
      <c r="G247" s="46"/>
      <c r="H247" s="51"/>
      <c r="I247" s="51"/>
      <c r="J247" s="51"/>
      <c r="K247" s="51"/>
      <c r="L247" s="51"/>
      <c r="M247" s="51"/>
      <c r="N247" s="46"/>
      <c r="O247" s="46"/>
      <c r="P247" s="46"/>
      <c r="Q247" s="46"/>
      <c r="R247" s="45"/>
      <c r="S247" s="43"/>
      <c r="T247" s="43"/>
      <c r="U247" s="43"/>
      <c r="V247" s="43"/>
      <c r="W247" s="43"/>
      <c r="X247" s="43"/>
    </row>
    <row r="248" spans="1:24" x14ac:dyDescent="0.25">
      <c r="A248" s="46"/>
      <c r="B248" s="46"/>
      <c r="C248" s="46"/>
      <c r="D248" s="46"/>
      <c r="E248" s="51"/>
      <c r="F248" s="51"/>
      <c r="G248" s="51"/>
      <c r="H248" s="51"/>
      <c r="I248" s="51"/>
      <c r="J248" s="51"/>
      <c r="K248" s="51"/>
      <c r="L248" s="51"/>
      <c r="M248" s="51"/>
      <c r="N248" s="46"/>
      <c r="O248" s="46"/>
      <c r="P248" s="46"/>
      <c r="Q248" s="46"/>
      <c r="R248" s="45"/>
      <c r="S248" s="43"/>
      <c r="T248" s="43"/>
      <c r="U248" s="43"/>
      <c r="V248" s="43"/>
      <c r="W248" s="43"/>
      <c r="X248" s="43"/>
    </row>
    <row r="249" spans="1:24" x14ac:dyDescent="0.25">
      <c r="A249" s="46"/>
      <c r="B249" s="46"/>
      <c r="C249" s="46"/>
      <c r="D249" s="46"/>
      <c r="E249" s="46"/>
      <c r="F249" s="46"/>
      <c r="G249" s="46"/>
      <c r="H249" s="46"/>
      <c r="I249" s="46"/>
      <c r="J249" s="46"/>
      <c r="K249" s="46"/>
      <c r="L249" s="46"/>
      <c r="M249" s="46"/>
      <c r="N249" s="46"/>
      <c r="O249" s="46"/>
      <c r="P249" s="46"/>
      <c r="Q249" s="46"/>
      <c r="R249" s="45"/>
      <c r="S249" s="43"/>
      <c r="T249" s="43"/>
      <c r="U249" s="43"/>
      <c r="V249" s="43"/>
      <c r="W249" s="43"/>
      <c r="X249" s="43"/>
    </row>
    <row r="250" spans="1:24" x14ac:dyDescent="0.25">
      <c r="A250" s="46"/>
      <c r="B250" s="46"/>
      <c r="C250" s="46"/>
      <c r="D250" s="46"/>
      <c r="E250" s="46"/>
      <c r="F250" s="46"/>
      <c r="G250" s="46"/>
      <c r="H250" s="46"/>
      <c r="I250" s="46"/>
      <c r="J250" s="46"/>
      <c r="K250" s="46"/>
      <c r="L250" s="46"/>
      <c r="M250" s="46"/>
      <c r="N250" s="46"/>
      <c r="O250" s="46"/>
      <c r="P250" s="46"/>
      <c r="Q250" s="46"/>
      <c r="R250" s="45"/>
      <c r="S250" s="43"/>
      <c r="T250" s="43"/>
      <c r="U250" s="43"/>
      <c r="V250" s="43"/>
      <c r="W250" s="43"/>
      <c r="X250" s="43"/>
    </row>
    <row r="251" spans="1:24" x14ac:dyDescent="0.25">
      <c r="A251" s="46"/>
      <c r="B251" s="46"/>
      <c r="C251" s="50"/>
      <c r="D251" s="50"/>
      <c r="E251" s="46"/>
      <c r="F251" s="46"/>
      <c r="G251" s="46"/>
      <c r="H251" s="51"/>
      <c r="I251" s="51"/>
      <c r="J251" s="51"/>
      <c r="K251" s="51"/>
      <c r="L251" s="51"/>
      <c r="M251" s="51"/>
      <c r="N251" s="46"/>
      <c r="O251" s="46"/>
      <c r="P251" s="46"/>
      <c r="Q251" s="46"/>
      <c r="R251" s="45"/>
      <c r="S251" s="43"/>
      <c r="T251" s="43"/>
      <c r="U251" s="43"/>
      <c r="V251" s="43"/>
      <c r="W251" s="43"/>
      <c r="X251" s="43"/>
    </row>
    <row r="252" spans="1:24" x14ac:dyDescent="0.25">
      <c r="A252" s="46"/>
      <c r="B252" s="46"/>
      <c r="C252" s="50"/>
      <c r="D252" s="50"/>
      <c r="E252" s="46"/>
      <c r="F252" s="46"/>
      <c r="G252" s="46"/>
      <c r="H252" s="46"/>
      <c r="I252" s="46"/>
      <c r="J252" s="46"/>
      <c r="K252" s="46"/>
      <c r="L252" s="46"/>
      <c r="M252" s="46"/>
      <c r="N252" s="46"/>
      <c r="O252" s="46"/>
      <c r="P252" s="46"/>
      <c r="Q252" s="46"/>
      <c r="R252" s="45"/>
      <c r="S252" s="43"/>
      <c r="T252" s="43"/>
      <c r="U252" s="43"/>
      <c r="V252" s="43"/>
      <c r="W252" s="43"/>
      <c r="X252" s="43"/>
    </row>
    <row r="253" spans="1:24" ht="85.5" x14ac:dyDescent="0.25">
      <c r="A253" s="46" t="s">
        <v>823</v>
      </c>
      <c r="B253" s="46" t="s">
        <v>994</v>
      </c>
      <c r="C253" s="46"/>
      <c r="D253" s="46"/>
      <c r="E253" s="46"/>
      <c r="F253" s="46"/>
      <c r="G253" s="46"/>
      <c r="H253" s="51" t="s">
        <v>995</v>
      </c>
      <c r="I253" s="51"/>
      <c r="J253" s="51"/>
      <c r="K253" s="46"/>
      <c r="L253" s="46"/>
      <c r="M253" s="46"/>
      <c r="N253" s="46"/>
      <c r="O253" s="46"/>
      <c r="P253" s="46"/>
      <c r="Q253" s="46"/>
      <c r="R253" s="45"/>
      <c r="S253" s="43"/>
      <c r="T253" s="43"/>
      <c r="U253" s="43"/>
      <c r="V253" s="43"/>
      <c r="W253" s="43"/>
      <c r="X253" s="43"/>
    </row>
    <row r="254" spans="1:24" ht="142.5" x14ac:dyDescent="0.25">
      <c r="A254" s="46" t="s">
        <v>824</v>
      </c>
      <c r="B254" s="46" t="s">
        <v>990</v>
      </c>
      <c r="C254" s="46"/>
      <c r="D254" s="46"/>
      <c r="E254" s="46"/>
      <c r="F254" s="46"/>
      <c r="G254" s="46"/>
      <c r="H254" s="51" t="s">
        <v>996</v>
      </c>
      <c r="I254" s="51"/>
      <c r="J254" s="51"/>
      <c r="K254" s="46"/>
      <c r="L254" s="46"/>
      <c r="M254" s="46"/>
      <c r="N254" s="46"/>
      <c r="O254" s="46"/>
      <c r="P254" s="46"/>
      <c r="Q254" s="46"/>
      <c r="R254" s="45"/>
      <c r="S254" s="43"/>
      <c r="T254" s="43"/>
      <c r="U254" s="43"/>
      <c r="V254" s="43"/>
      <c r="W254" s="43"/>
      <c r="X254" s="43"/>
    </row>
    <row r="255" spans="1:24" ht="30" x14ac:dyDescent="0.25">
      <c r="A255" s="49" t="s">
        <v>825</v>
      </c>
      <c r="B255" s="46"/>
      <c r="C255" s="46"/>
      <c r="D255" s="46"/>
      <c r="E255" s="46"/>
      <c r="F255" s="46"/>
      <c r="G255" s="46"/>
      <c r="H255" s="46"/>
      <c r="I255" s="46"/>
      <c r="J255" s="46"/>
      <c r="K255" s="46"/>
      <c r="L255" s="46"/>
      <c r="M255" s="46"/>
      <c r="N255" s="46"/>
      <c r="O255" s="46"/>
      <c r="P255" s="46"/>
      <c r="Q255" s="46"/>
      <c r="R255" s="45"/>
      <c r="S255" s="43"/>
      <c r="T255" s="43"/>
      <c r="U255" s="43"/>
      <c r="V255" s="43"/>
      <c r="W255" s="43"/>
      <c r="X255" s="43"/>
    </row>
    <row r="256" spans="1:24" ht="99.75" x14ac:dyDescent="0.25">
      <c r="A256" s="46" t="s">
        <v>826</v>
      </c>
      <c r="B256" s="46" t="s">
        <v>997</v>
      </c>
      <c r="C256" s="46"/>
      <c r="D256" s="46"/>
      <c r="E256" s="46"/>
      <c r="F256" s="46"/>
      <c r="G256" s="46"/>
      <c r="H256" s="46" t="s">
        <v>998</v>
      </c>
      <c r="I256" s="46"/>
      <c r="J256" s="46"/>
      <c r="K256" s="46"/>
      <c r="L256" s="46"/>
      <c r="M256" s="46"/>
      <c r="N256" s="46"/>
      <c r="O256" s="46"/>
      <c r="P256" s="46"/>
      <c r="Q256" s="46"/>
      <c r="R256" s="45"/>
      <c r="S256" s="43"/>
      <c r="T256" s="43"/>
      <c r="U256" s="43"/>
      <c r="V256" s="43"/>
      <c r="W256" s="43"/>
      <c r="X256" s="43"/>
    </row>
    <row r="257" spans="1:24" ht="409.5" x14ac:dyDescent="0.25">
      <c r="A257" s="46" t="s">
        <v>828</v>
      </c>
      <c r="B257" s="51" t="s">
        <v>999</v>
      </c>
      <c r="C257" s="51"/>
      <c r="D257" s="51"/>
      <c r="E257" s="46" t="s">
        <v>1000</v>
      </c>
      <c r="F257" s="46"/>
      <c r="G257" s="46"/>
      <c r="H257" s="51" t="s">
        <v>1001</v>
      </c>
      <c r="I257" s="51"/>
      <c r="J257" s="51"/>
      <c r="K257" s="46"/>
      <c r="L257" s="46"/>
      <c r="M257" s="46"/>
      <c r="N257" s="46"/>
      <c r="O257" s="46"/>
      <c r="P257" s="46"/>
      <c r="Q257" s="46"/>
      <c r="R257" s="45"/>
      <c r="S257" s="43"/>
      <c r="T257" s="43"/>
      <c r="U257" s="43"/>
      <c r="V257" s="43"/>
      <c r="W257" s="43"/>
      <c r="X257" s="43"/>
    </row>
    <row r="258" spans="1:24" ht="114" x14ac:dyDescent="0.25">
      <c r="A258" s="46" t="s">
        <v>1002</v>
      </c>
      <c r="B258" s="46" t="s">
        <v>997</v>
      </c>
      <c r="C258" s="46"/>
      <c r="D258" s="46"/>
      <c r="E258" s="46"/>
      <c r="F258" s="46"/>
      <c r="G258" s="46"/>
      <c r="H258" s="46" t="s">
        <v>1003</v>
      </c>
      <c r="I258" s="46"/>
      <c r="J258" s="46"/>
      <c r="K258" s="46"/>
      <c r="L258" s="46"/>
      <c r="M258" s="46"/>
      <c r="N258" s="46"/>
      <c r="O258" s="46"/>
      <c r="P258" s="46"/>
      <c r="Q258" s="46"/>
      <c r="R258" s="45"/>
      <c r="S258" s="43"/>
      <c r="T258" s="43"/>
      <c r="U258" s="43"/>
      <c r="V258" s="43"/>
      <c r="W258" s="43"/>
      <c r="X258" s="43"/>
    </row>
    <row r="259" spans="1:24" x14ac:dyDescent="0.25">
      <c r="A259" s="17"/>
      <c r="B259" s="17"/>
      <c r="C259" s="17"/>
      <c r="D259" s="17"/>
      <c r="E259" s="17"/>
      <c r="F259" s="17"/>
      <c r="G259" s="17"/>
      <c r="H259" s="17"/>
      <c r="I259" s="17"/>
      <c r="J259" s="17"/>
      <c r="K259" s="17"/>
      <c r="L259" s="17"/>
      <c r="M259" s="17"/>
      <c r="N259" s="17"/>
      <c r="O259" s="17"/>
      <c r="P259" s="17"/>
      <c r="Q259" s="17"/>
      <c r="R259" s="17"/>
    </row>
  </sheetData>
  <mergeCells count="37">
    <mergeCell ref="A1:P2"/>
    <mergeCell ref="S4:AB4"/>
    <mergeCell ref="R1:AG2"/>
    <mergeCell ref="AG36:AG39"/>
    <mergeCell ref="B4:K4"/>
    <mergeCell ref="N30:P30"/>
    <mergeCell ref="N31:P31"/>
    <mergeCell ref="B29:D29"/>
    <mergeCell ref="B30:D30"/>
    <mergeCell ref="B31:D31"/>
    <mergeCell ref="E29:G29"/>
    <mergeCell ref="E30:G30"/>
    <mergeCell ref="E31:G31"/>
    <mergeCell ref="H29:J29"/>
    <mergeCell ref="H30:J30"/>
    <mergeCell ref="H31:J31"/>
    <mergeCell ref="AG46:AG47"/>
    <mergeCell ref="AG50:AG53"/>
    <mergeCell ref="AB113:AD113"/>
    <mergeCell ref="AE113:AG113"/>
    <mergeCell ref="K29:M29"/>
    <mergeCell ref="K30:M30"/>
    <mergeCell ref="K31:M31"/>
    <mergeCell ref="N29:P29"/>
    <mergeCell ref="Y111:AA111"/>
    <mergeCell ref="V111:X111"/>
    <mergeCell ref="V112:X112"/>
    <mergeCell ref="V113:X113"/>
    <mergeCell ref="S111:U111"/>
    <mergeCell ref="S112:U112"/>
    <mergeCell ref="S113:U113"/>
    <mergeCell ref="Y112:AA112"/>
    <mergeCell ref="AB112:AD112"/>
    <mergeCell ref="AE112:AG112"/>
    <mergeCell ref="Y113:AA113"/>
    <mergeCell ref="AB111:AD111"/>
    <mergeCell ref="AE111:AG111"/>
  </mergeCells>
  <hyperlinks>
    <hyperlink ref="A34" r:id="rId1" xr:uid="{794B4ED2-DB27-7542-BF27-03FF4E6626FF}"/>
    <hyperlink ref="A35" r:id="rId2" xr:uid="{502C04AA-352B-4D42-AD90-16697B5C1087}"/>
    <hyperlink ref="A36" r:id="rId3" xr:uid="{B19835B4-703B-A845-8426-6DFEBB1C4E51}"/>
    <hyperlink ref="A37" r:id="rId4" xr:uid="{F30C8D99-7B79-433D-863B-C6F4A40DE69D}"/>
    <hyperlink ref="A38" r:id="rId5" xr:uid="{CF29392B-A05B-437C-BA82-FFB7C4F4F157}"/>
    <hyperlink ref="A39" r:id="rId6" xr:uid="{8559E2F2-3AFC-443F-8C35-6B57D82CD41B}"/>
    <hyperlink ref="A40" r:id="rId7" xr:uid="{8F3E1729-4361-424F-BAD8-88D261D29BA4}"/>
    <hyperlink ref="H254" r:id="rId8" xr:uid="{3C516197-BE80-7146-B4DE-FAF5DDE328E4}"/>
    <hyperlink ref="H253" r:id="rId9" xr:uid="{DC280E1C-A7FC-1F43-93B2-DFB53BB7DDE4}"/>
    <hyperlink ref="B257" r:id="rId10" xr:uid="{7D469696-6846-1840-8953-F1F2A2497112}"/>
    <hyperlink ref="H257" r:id="rId11" xr:uid="{4E8CC8B5-AF7B-C247-8A5E-4D7CCC233659}"/>
    <hyperlink ref="D7" r:id="rId12" xr:uid="{6E9E025B-253B-9F41-834C-B11C7847E950}"/>
    <hyperlink ref="G7" r:id="rId13" xr:uid="{8279D93E-50AB-594C-9D89-091A199601E8}"/>
    <hyperlink ref="J7" r:id="rId14" xr:uid="{E352A797-AE55-5048-AA92-677DD8373951}"/>
    <hyperlink ref="M7" r:id="rId15" xr:uid="{FF299041-7DB7-7F40-8A4C-690733BA4913}"/>
    <hyperlink ref="P7" r:id="rId16" xr:uid="{5FB73030-6096-2443-A373-5076B9A9F880}"/>
    <hyperlink ref="P8" r:id="rId17" xr:uid="{8109F266-8938-7E41-AFEB-59484CFFC72B}"/>
    <hyperlink ref="P9" r:id="rId18" xr:uid="{A120557E-DDA7-0949-976D-24A812D6813A}"/>
    <hyperlink ref="P10" r:id="rId19" xr:uid="{EBD56997-5462-F948-B685-2A78B7031D38}"/>
    <hyperlink ref="P11" r:id="rId20" xr:uid="{002269A8-47AE-8C44-BEFC-5D6EB8D03F8F}"/>
    <hyperlink ref="P12" r:id="rId21" xr:uid="{2ACB6587-D098-1140-A759-B4B77FF6776C}"/>
    <hyperlink ref="P13" r:id="rId22" xr:uid="{8BBBC10B-FEED-9B4E-95C7-3E1BCC149F9D}"/>
    <hyperlink ref="P14" r:id="rId23" xr:uid="{6A74CA52-E0FD-434C-AD9E-3A13F6CA8A8C}"/>
    <hyperlink ref="D8" r:id="rId24" xr:uid="{B8908BF5-D7A9-3D40-960A-94C2F5EA846A}"/>
    <hyperlink ref="G8" r:id="rId25" xr:uid="{F69FC555-450A-9045-B9ED-FE7C2C18663B}"/>
    <hyperlink ref="J8" r:id="rId26" xr:uid="{4AB37B07-359B-0C45-9911-5A2871854F27}"/>
    <hyperlink ref="M8" r:id="rId27" xr:uid="{7D68FEBE-B6D6-E840-BDC9-3F0750E3384E}"/>
    <hyperlink ref="D9" r:id="rId28" xr:uid="{D0431EF8-862E-1A40-8F1F-2DA47983F6D0}"/>
    <hyperlink ref="G9" r:id="rId29" xr:uid="{FEE08157-11F9-5349-912E-9516FFB48E3B}"/>
    <hyperlink ref="J9" r:id="rId30" xr:uid="{E7F4FC4F-45FA-FE4A-B5C0-124F50F9D357}"/>
    <hyperlink ref="M9" r:id="rId31" xr:uid="{424E55F7-DDCB-BE46-934C-4C22F3E9566E}"/>
    <hyperlink ref="D10" r:id="rId32" xr:uid="{94C45622-0853-E248-945F-E53AA54C8740}"/>
    <hyperlink ref="G10" r:id="rId33" xr:uid="{755BDFA9-9591-5C48-8029-0E367967CB55}"/>
    <hyperlink ref="J10" r:id="rId34" xr:uid="{484D17A2-24FA-F646-9502-1C952052BD9A}"/>
    <hyperlink ref="M10" r:id="rId35" xr:uid="{1E09DD28-4BD1-C74E-9EA9-94AEF1C27C08}"/>
    <hyperlink ref="D11" r:id="rId36" xr:uid="{28695DA5-3F79-9040-B3F2-FD235485454E}"/>
    <hyperlink ref="G11" r:id="rId37" xr:uid="{32622BA9-68A2-F643-9384-ED224D98A682}"/>
    <hyperlink ref="J11" r:id="rId38" xr:uid="{DFDECDC8-F7E7-0B46-B55D-6061FE8187F7}"/>
    <hyperlink ref="M11" r:id="rId39" xr:uid="{B880AAAD-92DF-EF4D-923F-06DDD10A7A7D}"/>
    <hyperlink ref="D12" r:id="rId40" xr:uid="{A0247E25-9966-1C4F-AF2C-223ED27F345C}"/>
    <hyperlink ref="G12" r:id="rId41" xr:uid="{B45C9F6C-3065-7A4B-98AE-F75C9CFD1ABD}"/>
    <hyperlink ref="J12" r:id="rId42" xr:uid="{DE49C97E-2D7A-064B-90BF-9B60ADE4C561}"/>
    <hyperlink ref="M12" r:id="rId43" xr:uid="{DA324607-8390-0341-A287-67ABA6FD62FC}"/>
    <hyperlink ref="D15" r:id="rId44" xr:uid="{B8314587-3181-9D4A-B82E-6385F4C4D362}"/>
    <hyperlink ref="G15" r:id="rId45" xr:uid="{F6B9CD94-628C-1A48-8F25-669057F4BE47}"/>
    <hyperlink ref="J15" r:id="rId46" xr:uid="{0035064D-13AF-CD4D-BC88-A58E964654E2}"/>
    <hyperlink ref="M15" r:id="rId47" xr:uid="{035A73CA-D82B-5F43-9031-CAA5ED11A4BA}"/>
    <hyperlink ref="D16" r:id="rId48" xr:uid="{DBEE1422-BB78-DC4C-ADC4-48BEF9909230}"/>
    <hyperlink ref="G16" r:id="rId49" xr:uid="{5438F07B-D178-9747-90F7-03ECE2CF025A}"/>
    <hyperlink ref="J16" r:id="rId50" xr:uid="{9A7F3A7D-53CC-AA42-93E5-8308DD0E90A9}"/>
    <hyperlink ref="M16" r:id="rId51" xr:uid="{6A8DEABA-C5B3-D544-AB37-5F6DCACA31A2}"/>
    <hyperlink ref="D17" r:id="rId52" xr:uid="{776DE6C2-A0C3-934C-B467-D10A0307C7B1}"/>
    <hyperlink ref="G17" r:id="rId53" xr:uid="{45D0474B-4EA5-634B-A273-66E80C6239BF}"/>
    <hyperlink ref="J17" r:id="rId54" xr:uid="{DE7366C4-3E75-EE47-8DE9-ED155E309792}"/>
    <hyperlink ref="M17" r:id="rId55" xr:uid="{BA9496D9-A620-4343-8811-D94F34E2BB35}"/>
    <hyperlink ref="D18" r:id="rId56" xr:uid="{92E0D69F-E529-1E44-8002-A2A7BC118BF4}"/>
    <hyperlink ref="G18" r:id="rId57" xr:uid="{90DCEAAA-130F-6845-976A-86488D396A8E}"/>
    <hyperlink ref="J18" r:id="rId58" xr:uid="{CA8DCE82-D818-214D-935F-151432A5C992}"/>
    <hyperlink ref="M18" r:id="rId59" xr:uid="{21E1BE4E-86CA-EB47-A40A-1297F6734B5E}"/>
    <hyperlink ref="D19" r:id="rId60" xr:uid="{47906799-FA5D-7D41-B3E4-1106050F6940}"/>
    <hyperlink ref="G19" r:id="rId61" xr:uid="{69ABE2B6-82C8-4541-A4E7-245011C67D66}"/>
    <hyperlink ref="J19" r:id="rId62" xr:uid="{73061C9B-152C-7449-978B-C55C7329E8AC}"/>
    <hyperlink ref="M19" r:id="rId63" xr:uid="{F0111C67-DBB7-E24A-AC73-C0C4E74C107B}"/>
    <hyperlink ref="D20" r:id="rId64" xr:uid="{769524C4-E440-4D46-9CF3-776FA1766C6D}"/>
    <hyperlink ref="G20" r:id="rId65" xr:uid="{6252B186-D615-CF4A-9764-2318F7D3EFC0}"/>
    <hyperlink ref="J20" r:id="rId66" xr:uid="{EE75E930-E3EE-0D4E-94C4-29EC075C6926}"/>
    <hyperlink ref="M20" r:id="rId67" xr:uid="{E50258B2-1ED9-D64F-8B7F-DD3BCEA506F5}"/>
    <hyperlink ref="D21" r:id="rId68" xr:uid="{C163BDA9-9633-F348-8C65-E715F2B32710}"/>
    <hyperlink ref="G21" r:id="rId69" xr:uid="{DCEE9F17-18DB-BB4D-8004-CBEDDF507BBD}"/>
    <hyperlink ref="J21" r:id="rId70" xr:uid="{4D0D2EC6-232B-1242-AE09-60EE1C06FC96}"/>
    <hyperlink ref="M21" r:id="rId71" xr:uid="{AFA86A1D-EB24-E142-A28F-631C811611C0}"/>
    <hyperlink ref="D22" r:id="rId72" xr:uid="{D7B02898-2F7D-044B-A63E-0C39A0A2ACA0}"/>
    <hyperlink ref="G22" r:id="rId73" xr:uid="{FAC08738-E6F0-E044-85E0-E5570EA84E89}"/>
    <hyperlink ref="J22" r:id="rId74" xr:uid="{2930398B-3C58-0A4B-BDEA-9035837A64E1}"/>
    <hyperlink ref="M22" r:id="rId75" xr:uid="{2966078F-AF18-1E4E-B7DF-1CFFF6B6EEAF}"/>
    <hyperlink ref="D23" r:id="rId76" xr:uid="{54629544-C4C6-6944-A921-7F1C80BF9B0E}"/>
    <hyperlink ref="G23" r:id="rId77" xr:uid="{A632F3C6-6A4D-F948-A990-61BF6F3FAAC3}"/>
    <hyperlink ref="J23" r:id="rId78" xr:uid="{4D83FCB6-FAF3-C245-B54F-C3396AC04998}"/>
    <hyperlink ref="M23" r:id="rId79" xr:uid="{045E7992-9681-F14A-9DD9-BBD1EF21BBE6}"/>
    <hyperlink ref="D24" r:id="rId80" xr:uid="{4D913455-745F-2F4C-A361-782D28D8E7DB}"/>
    <hyperlink ref="G24" r:id="rId81" xr:uid="{37E6E108-AC39-3945-BD32-A4BD933B8D79}"/>
    <hyperlink ref="J24" r:id="rId82" xr:uid="{8E2C4D8D-A022-9E49-B670-67F124130FA0}"/>
    <hyperlink ref="M24" r:id="rId83" xr:uid="{3A2FBD04-E351-8240-87B6-77FB56C8A643}"/>
    <hyperlink ref="D25" r:id="rId84" xr:uid="{6AFAC9DE-10F1-1F41-9D0B-6CDBE26CFD6E}"/>
    <hyperlink ref="G25" r:id="rId85" xr:uid="{7C7BA6A1-7804-B548-8E70-D57F8F480025}"/>
    <hyperlink ref="J25" r:id="rId86" xr:uid="{BBA3D1F1-B811-B246-B2FA-9E0C53EA1361}"/>
    <hyperlink ref="M25" r:id="rId87" xr:uid="{0E958E29-49A3-244D-A732-DD8C848FBECF}"/>
    <hyperlink ref="D26" r:id="rId88" xr:uid="{9B0CBE9D-6397-064A-AA2A-BF1F719A833A}"/>
    <hyperlink ref="G26" r:id="rId89" xr:uid="{141F8D30-2673-474A-B10E-88F48AB05467}"/>
    <hyperlink ref="J26" r:id="rId90" xr:uid="{BFFAC9B5-8F9F-3E41-9F34-409CA5AD663E}"/>
    <hyperlink ref="M26" r:id="rId91" xr:uid="{378ECE73-9134-354A-8E96-2EB1E614E90D}"/>
    <hyperlink ref="D27" r:id="rId92" xr:uid="{6837111D-4AC2-C64C-82E0-167E155E6A0E}"/>
    <hyperlink ref="G27" r:id="rId93" xr:uid="{E1E9FE78-D331-D841-B7D2-6225BDCED700}"/>
    <hyperlink ref="D28" r:id="rId94" xr:uid="{73C18E2F-B6B1-4945-B806-43DEA60FE0CF}"/>
    <hyperlink ref="G28" r:id="rId95" xr:uid="{30EDE1EC-6EC7-FA4B-8F51-0D6501C8B3D0}"/>
    <hyperlink ref="AG6" r:id="rId96" xr:uid="{26A0BC11-E844-7042-BB10-6B4FAC536462}"/>
    <hyperlink ref="AG7" r:id="rId97" xr:uid="{FD1CA706-1FE3-034D-AF79-C88B767185D1}"/>
    <hyperlink ref="AG8" r:id="rId98" xr:uid="{D3578B76-8170-F043-92D9-8D8E1624C4A2}"/>
    <hyperlink ref="U6" r:id="rId99" xr:uid="{8A945D08-CBE9-B941-8599-428FDC45805F}"/>
    <hyperlink ref="X6" r:id="rId100" location=":~:text=%2D%20Ac%C3%A9ptase%20la%20renuncia%20presentada%20por,10%20de%20diciembre%20de%202023._x0009__x0009_" xr:uid="{60BC1AE6-3C67-574F-947D-3AA48543473A}"/>
    <hyperlink ref="AA6" r:id="rId101" location=":~:text=%2D%20Ac%C3%A9ptase%20la%20renuncia%20presentada%20por,10%20de%20diciembre%20de%202023._x0009__x0009_" xr:uid="{4A5C977F-FD09-BA4E-9B40-DB871EF6F227}"/>
    <hyperlink ref="AD6" r:id="rId102" location=":~:text=%2D%20Ac%C3%A9ptase%20la%20renuncia%20presentada%20por,10%20de%20diciembre%20de%202023._x0009__x0009_" xr:uid="{2A54826E-0414-4048-96C9-32703F05E101}"/>
    <hyperlink ref="U7" r:id="rId103" xr:uid="{80DC3CB7-A977-0047-8830-9B4CBA64DA51}"/>
    <hyperlink ref="X7" r:id="rId104" xr:uid="{E45435FA-E8E3-7647-BBB0-547D84E05E1C}"/>
    <hyperlink ref="AA7" r:id="rId105" xr:uid="{EEB3A0EB-88EB-E44E-97E3-3AF41CFB70BA}"/>
    <hyperlink ref="U8" r:id="rId106" xr:uid="{32E7F18D-E8DC-0A4A-B7A5-5873F51F6412}"/>
    <hyperlink ref="X8" r:id="rId107" xr:uid="{DA4ED03E-4ECB-8A44-8E8A-167E1D989344}"/>
    <hyperlink ref="AA8" r:id="rId108" xr:uid="{7C791B82-AA77-C34F-9A97-432A8E80AAF2}"/>
    <hyperlink ref="AD8" r:id="rId109" xr:uid="{B5835374-011C-3B4E-BB25-AB1D80D77705}"/>
    <hyperlink ref="U9" r:id="rId110" xr:uid="{B812781B-C944-2742-A1BA-CBCE21CCBD1C}"/>
    <hyperlink ref="X9" r:id="rId111" xr:uid="{0F946296-59E1-0544-8E20-FE57AA378741}"/>
    <hyperlink ref="AA9" r:id="rId112" xr:uid="{201C7E08-E4A7-6543-AF07-F398E0D6383F}"/>
    <hyperlink ref="AD9" r:id="rId113" xr:uid="{AD5813FA-64C5-3C46-88F7-D851AED640B9}"/>
    <hyperlink ref="U11" r:id="rId114" location=":~:text=Pablo%20Anselmo%20TETTAMANTI%20(D.N.I.,INTERNACIONAL%20Y%20CULTO%20Doctor%20D." xr:uid="{AB3D7DFE-4656-8C43-B1FE-57D538F4F951}"/>
    <hyperlink ref="X11" r:id="rId115" location=":~:text=Pablo%20Anselmo%20TETTAMANTI%20(D.N.I.,INTERNACIONAL%20Y%20CULTO%20Doctor%20D." xr:uid="{CCB8F415-9258-4345-A411-4EA10E217431}"/>
    <hyperlink ref="AA11" r:id="rId116" location=":~:text=Pablo%20Anselmo%20TETTAMANTI%20(D.N.I.,INTERNACIONAL%20Y%20CULTO%20Doctor%20D." xr:uid="{1B5BC7A6-42EC-4242-B278-47ECA1CE1469}"/>
    <hyperlink ref="AD11" r:id="rId117" xr:uid="{9E4F0C02-34F7-004B-B1BF-2B357B48D013}"/>
    <hyperlink ref="AG11" r:id="rId118" xr:uid="{41611733-D8DB-3F40-8F31-B13953759357}"/>
    <hyperlink ref="U12" r:id="rId119" xr:uid="{2AF96039-88B8-AC4D-BE9D-82C888248F00}"/>
    <hyperlink ref="X12" r:id="rId120" xr:uid="{545A7B0B-6AEF-CC44-8D1D-1B1BEFDE8C06}"/>
    <hyperlink ref="AA12" r:id="rId121" xr:uid="{CFBD5E70-8F41-2744-B512-055FBB593F31}"/>
    <hyperlink ref="AD12" r:id="rId122" xr:uid="{C65DF087-73C1-5640-9E9E-22512FD3AF62}"/>
    <hyperlink ref="U13" r:id="rId123" xr:uid="{A88F6AC1-A4AF-2545-804C-648FFF66AD45}"/>
    <hyperlink ref="X13" r:id="rId124" xr:uid="{B4C102E8-6D22-7449-A005-5FF2394B5923}"/>
    <hyperlink ref="AA13" r:id="rId125" xr:uid="{CD084B0C-7B22-EF49-AB43-0D1DCB830038}"/>
    <hyperlink ref="AD13" r:id="rId126" xr:uid="{DDFCA33B-C653-7D4A-B8B0-657D866E43DC}"/>
    <hyperlink ref="AG12" r:id="rId127" xr:uid="{2EB1DB67-C251-C543-8B68-33182CE063CB}"/>
    <hyperlink ref="AG13" r:id="rId128" xr:uid="{1471A7FD-BFDE-244D-9B83-4673B193621E}"/>
    <hyperlink ref="AG14" r:id="rId129" xr:uid="{BE87D262-64D7-804A-AEA9-C7C324370187}"/>
    <hyperlink ref="AG15" r:id="rId130" xr:uid="{D59FD274-66D6-7049-94F3-8BD1DDE569E3}"/>
    <hyperlink ref="AA14" r:id="rId131" xr:uid="{C8CCF63F-7F52-CE49-9071-F7DE36C7C7C6}"/>
    <hyperlink ref="AD14" r:id="rId132" xr:uid="{36D923A3-830E-F844-B901-31EA44A37F9B}"/>
    <hyperlink ref="U15" r:id="rId133" xr:uid="{D0B9A182-E42E-D34A-B903-0E2F7C17F577}"/>
    <hyperlink ref="X15" r:id="rId134" xr:uid="{BD0DFA71-2B39-424F-B975-B3160F55F118}"/>
    <hyperlink ref="AA15" r:id="rId135" xr:uid="{D1786F0D-DC2A-B04C-811A-4C119C91D6B0}"/>
    <hyperlink ref="AD15" r:id="rId136" xr:uid="{88995213-6D24-AF49-BE76-145F82D76895}"/>
    <hyperlink ref="U17" r:id="rId137" location=":~:text=%2D%20D%C3%A1se%20por%20designado%20a%20partir,N%C2%BA%2014.094.441)." xr:uid="{673BF028-3E93-0D4F-A886-0A249B2C448F}"/>
    <hyperlink ref="X17" r:id="rId138" location=":~:text=%2D%20D%C3%A1se%20por%20designado%20a%20partir,N%C2%BA%2014.094.441)." xr:uid="{303B2EEB-C265-3843-AF19-813A9417D452}"/>
    <hyperlink ref="AA17" r:id="rId139" location=":~:text=%2D%20D%C3%A1se%20por%20designado%20a%20partir,N%C2%BA%2014.094.441)." xr:uid="{B1E96AA5-A127-7448-B46E-2ECA4BCA3694}"/>
    <hyperlink ref="AD17" r:id="rId140" xr:uid="{A67B7F18-9DBC-F840-898C-CAB1FA9283F1}"/>
    <hyperlink ref="AG17" r:id="rId141" xr:uid="{85B63156-4C90-B343-A675-98D9D621A516}"/>
    <hyperlink ref="AD18" r:id="rId142" xr:uid="{C83C509E-36B1-244A-B3BC-D8647842212D}"/>
    <hyperlink ref="U18" r:id="rId143" xr:uid="{9371E103-1FE2-9442-9876-BB5950D0F680}"/>
    <hyperlink ref="X18" r:id="rId144" xr:uid="{3629C940-D207-4B42-8884-01D5D80A8904}"/>
    <hyperlink ref="AA18" r:id="rId145" xr:uid="{2876F3F8-1EA6-CA46-9D19-FEF363FD1203}"/>
    <hyperlink ref="AG18" r:id="rId146" location=":~:text=%2D%20Desígnase%2C%20a%20partir%20del%2011,Juan%20Erardo%20BATTALEME%20MARTINEZ%20(D.N.I." xr:uid="{130C0F44-5E95-F244-8B03-7CBC508609BA}"/>
    <hyperlink ref="AD19" r:id="rId147" xr:uid="{ECE9E90C-5682-9749-8E19-D4A40C6DDECD}"/>
    <hyperlink ref="U19" r:id="rId148" xr:uid="{9A07F463-D125-184E-B643-0D981AC60D2C}"/>
    <hyperlink ref="X19" r:id="rId149" xr:uid="{4477AEB1-8EC4-E744-9177-A5B9922766D0}"/>
    <hyperlink ref="AA19" r:id="rId150" xr:uid="{F5BC55D7-825A-764A-9BCD-A0C7D6852147}"/>
    <hyperlink ref="AG19" r:id="rId151" xr:uid="{E0AF18E3-37B6-C94A-9BBB-9589E4EA2ADE}"/>
    <hyperlink ref="U20" r:id="rId152" xr:uid="{CEE1E523-BC8C-0D46-BCB8-C722C1FA9A4A}"/>
    <hyperlink ref="X20" r:id="rId153" xr:uid="{B9B56752-36C4-EC4E-960B-0FD8B3202630}"/>
    <hyperlink ref="AA20" r:id="rId154" xr:uid="{069FD644-F812-B74B-AA67-367CFA32094F}"/>
    <hyperlink ref="AD20" r:id="rId155" xr:uid="{0A19651A-718C-6B42-A8C5-AFD616B6C991}"/>
    <hyperlink ref="U22" r:id="rId156" xr:uid="{99270220-BFEB-6B4B-BD23-E1FAE35C4DCC}"/>
    <hyperlink ref="X22" r:id="rId157" display="http://www.saij.gob.ar/800-nacional-renuncia-al-cargo-secretaria-legal-administrativa-ministerio-economia-dn20200000800-2020-10-11/123456789-0abc-008-0000-0202soterced?&amp;o=24&amp;f=Total%7CFecha%7CEstado%20de%20Vigencia%7CTema/Ministerio%20de%20Econom%EDa%7COrganismo/categoriavacia%7CAutor%5B50%2C1%5D%7CJurisdicci%F3n%7CTribunal%5B5%2C1%5D%7CPublicaci%F3n%5B5%2C1%5D%7CColecci%F3n%20tem%E1tica%5B5%2C1%5D%7CTipo%20de%20Documento&amp;t=464" xr:uid="{AFECD2FE-8147-5C4A-9439-902F224CE0EA}"/>
    <hyperlink ref="AA22" r:id="rId158" xr:uid="{42866FF7-A1A9-544B-B8FE-A22EE185E5A3}"/>
    <hyperlink ref="AD22" r:id="rId159" xr:uid="{6DE73C60-563E-284D-ABAA-158A19FA1252}"/>
    <hyperlink ref="U23" r:id="rId160" location=":~:text=Hombre%20del%20ri%C3%B1%C3%B3n%20del%20exministro,10%20de%20diciembre%20de%202019." xr:uid="{27359861-723C-4A41-9909-50665C1D2831}"/>
    <hyperlink ref="X23" r:id="rId161" location=":~:text=Hombre%20del%20ri%C3%B1%C3%B3n%20del%20exministro,10%20de%20diciembre%20de%202019." xr:uid="{4598B69A-5B1A-BD49-9522-D5DF1BCF8369}"/>
    <hyperlink ref="AA23" r:id="rId162" xr:uid="{FF9043E8-83B2-FF44-AFE4-55EE81DF62BF}"/>
    <hyperlink ref="AD23" r:id="rId163" xr:uid="{B52D8F26-281E-B64B-B548-7EA2242FC6A2}"/>
    <hyperlink ref="AG23" r:id="rId164" xr:uid="{5201DC59-78A6-4B4B-A4BD-735140F06470}"/>
    <hyperlink ref="AG24" r:id="rId165" xr:uid="{14EABCD7-A650-A94F-981F-83B5063C8274}"/>
    <hyperlink ref="AG25" r:id="rId166" xr:uid="{4FCBFB2E-E117-B34E-A4A9-F17A6312B40E}"/>
    <hyperlink ref="AG26" r:id="rId167" xr:uid="{C6257835-8EA8-9F48-821C-E5CF006E5B1F}"/>
    <hyperlink ref="AG27" r:id="rId168" xr:uid="{B4B8A8D4-72C6-AE4D-8AA7-C8EE8E593298}"/>
    <hyperlink ref="AG28" r:id="rId169" xr:uid="{7BCB394C-DFD0-FA4D-B850-1CC377082881}"/>
    <hyperlink ref="AG29" r:id="rId170" xr:uid="{51EC49AC-6D02-4D46-ADEF-CB7FB73E5116}"/>
    <hyperlink ref="AG30" r:id="rId171" xr:uid="{208EC7BD-CE26-E24B-9946-A50DE291012E}"/>
    <hyperlink ref="AG31" r:id="rId172" xr:uid="{C801044B-B55B-DA49-B40B-12307F53D500}"/>
    <hyperlink ref="AG32" r:id="rId173" xr:uid="{D2971EB1-5CE0-5D4D-BF5A-3453EFE5129B}"/>
    <hyperlink ref="AG33" r:id="rId174" xr:uid="{05BBA5D0-2D2B-054C-B332-02BC484C60F3}"/>
    <hyperlink ref="AG34" r:id="rId175" xr:uid="{04E6E8D6-0C26-E941-8D14-42E442ACD4F0}"/>
    <hyperlink ref="U24" r:id="rId176" xr:uid="{24000C2D-7B37-A347-B96B-0B592F194F54}"/>
    <hyperlink ref="X24" r:id="rId177" xr:uid="{9ED4354F-F237-C742-9E89-EBE28A6A22A5}"/>
    <hyperlink ref="AA24" r:id="rId178" xr:uid="{2A3C19BF-3106-C44B-8B88-AFC4EC31BBAB}"/>
    <hyperlink ref="AD24" r:id="rId179" xr:uid="{33A3CD6E-3713-8449-A458-9F738E9B2F87}"/>
    <hyperlink ref="U25" r:id="rId180" xr:uid="{9780DCAC-A95C-FE49-9540-DA07D192180B}"/>
    <hyperlink ref="X25" r:id="rId181" xr:uid="{DA64BB68-05A8-3F45-8AD3-36D3FD673AC8}"/>
    <hyperlink ref="AD25" r:id="rId182" xr:uid="{9C8FB96D-3833-3741-A922-60E3012D77AE}"/>
    <hyperlink ref="U26" r:id="rId183" xr:uid="{94F2197B-D0E7-6044-9A18-56BA6D8B8BDA}"/>
    <hyperlink ref="X26" r:id="rId184" display="http://www.saij.gob.ar/6-nacional-renuncia-al-cargo-secretario-finanzas-ministerio-economia-dn20210000006-2021-01-11/123456789-0abc-600-0000-1202soterced?&amp;o=6&amp;f=Total%7CTipo%20de%20Documento/Legislaci%F3n%7CFecha%5B50%2C1%5D%7COrganismo%7CPublicaci%F3n%7CTema/Ministerio%20de%20Econom%EDa%7CEstado%20de%20Vigencia%7CAutor%7CJurisdicci%F3n&amp;t=1910" xr:uid="{EBE24049-59E1-B843-AA44-A67AEA158608}"/>
    <hyperlink ref="AA26" r:id="rId185" display="http://www.saij.gob.ar/518-nacional-renuncia-al-cargo-secretario-finanzas-ministerio-economia-dn20210000518-2021-08-17/123456789-0abc-815-0000-1202soterced?&amp;o=5&amp;f=Total%7CTipo%20de%20Documento/Legislaci%F3n%7CFecha%5B50%2C1%5D%7COrganismo%7CPublicaci%F3n%7CTema/Ministerio%20de%20Econom%EDa%7CEstado%20de%20Vigencia%7CAutor%7CJurisdicci%F3n&amp;t=1910" xr:uid="{68F7EAE1-2073-0B45-B4C7-60809B62A70E}"/>
    <hyperlink ref="AD26" r:id="rId186" xr:uid="{0A17A755-AD4C-5C47-AC86-355C996DD445}"/>
    <hyperlink ref="AA27" r:id="rId187" xr:uid="{BB28B40C-C2C6-5542-99AE-8350A91529BF}"/>
    <hyperlink ref="AD27" r:id="rId188" location=":~:text=%2D%20Ac%C3%A9ptase%20la%20renuncia%20presentada%20por%20el%20licenciado%20Jorge%20NEME%20(D.N.I.,10%20de%20diciembre%20de%202023." xr:uid="{7CD99029-710D-0B45-B28A-A7B3B31E7C84}"/>
    <hyperlink ref="U28" r:id="rId189" xr:uid="{6C03ADCC-D049-4D4E-9BD0-EE60F5BDF687}"/>
    <hyperlink ref="X28" r:id="rId190" xr:uid="{EB521EAF-8566-1D49-BEEF-B103058146E7}"/>
    <hyperlink ref="AA28" r:id="rId191" xr:uid="{13A31B3C-A9B2-2D4A-9509-F468237FC178}"/>
    <hyperlink ref="AD28" r:id="rId192" xr:uid="{CADB48FA-E8E8-6840-A67E-2B018DAF1816}"/>
    <hyperlink ref="U29" r:id="rId193" xr:uid="{B818FAE6-3CDE-CA47-BCDD-B97439A8EAC3}"/>
    <hyperlink ref="X29" r:id="rId194" xr:uid="{FDD05776-21FC-364C-B3DA-9B18E52D42D0}"/>
    <hyperlink ref="AA29" r:id="rId195" xr:uid="{5E6D4E20-2CD1-5D4C-84A8-2BF3F203E786}"/>
    <hyperlink ref="AD29" r:id="rId196" xr:uid="{0035A20B-C70E-F04A-92C3-4073B242E9D2}"/>
    <hyperlink ref="X30" r:id="rId197" display="http://www.saij.gob.ar/779-nacional-designacion-cargo-secretaria-asuntos-economicos-financieros-internacionales-ministerio-economia-dn20210000779-2021-11-10/123456789-0abc-977-0000-1202soterced?&amp;o=21&amp;f=Total%7CTipo%20de%20Documento/Legislaci%F3n%7CFecha%5B50%2C1%5D%7COrganismo%7CPublicaci%F3n%7CTema/Ministerio%20de%20Econom%EDa%7CEstado%20de%20Vigencia%7CAutor%7CJurisdicci%F3n&amp;t=1910" xr:uid="{0663B32F-0B8B-E24E-BBB4-BC9090009CAA}"/>
    <hyperlink ref="AA30" r:id="rId198" xr:uid="{6F17D0E0-E1C7-F24E-8D65-13176E49D63B}"/>
    <hyperlink ref="AD30" r:id="rId199" xr:uid="{D9E9AF4C-A7FA-EF48-8736-64ACB53B4AFB}"/>
    <hyperlink ref="AD31" r:id="rId200" location=":~:text=%2D%20Ac%C3%A9ptase%20la%20renuncia%20presentada%20por%20el%20licenciado%20en%20Econom%C3%ADa%20Mat%C3%ADas,10%20de%20diciembre%20de%202023." xr:uid="{FE8E98A1-E284-5E46-9ADD-1075DDA261F5}"/>
    <hyperlink ref="AA32" r:id="rId201" xr:uid="{A265030D-5F55-5D45-8070-E1D83F228976}"/>
    <hyperlink ref="AD32" r:id="rId202" xr:uid="{64158677-2F61-1346-B4CC-7DD6FBA7061A}"/>
    <hyperlink ref="AA33" r:id="rId203" xr:uid="{2513838D-DD3C-0745-BC1D-4C73ED07067F}"/>
    <hyperlink ref="AD33" r:id="rId204" xr:uid="{3E93AEE8-4267-D042-9609-811268E4EE65}"/>
    <hyperlink ref="AA34" r:id="rId205" xr:uid="{43F1A212-E933-9248-B311-4DCA019D9759}"/>
    <hyperlink ref="AD34" r:id="rId206" location=":~:text=%2D%20Ac%C3%A9ptase%20la%20renuncia%20presentada%20por%20el%20se%C3%B1or%20Juan%20Jos%C3%A9%20BAHILLO,10%20de%20diciembre%20de%202023." xr:uid="{7B13335F-C7E3-8D43-8D11-6538E87A4832}"/>
    <hyperlink ref="U36" r:id="rId207" xr:uid="{F91ADB09-52D9-8345-BB7D-4A285A6C3AFE}"/>
    <hyperlink ref="X36" r:id="rId208" xr:uid="{B548EADF-0C0C-4341-B2A8-E5BDC4C77C45}"/>
    <hyperlink ref="AD36" r:id="rId209" xr:uid="{215258E3-6B29-CB4B-B9F7-4943A63FA6C0}"/>
    <hyperlink ref="AA36" r:id="rId210" location="1" xr:uid="{1DF1C1BD-AF18-1943-BE34-A860818B944B}"/>
    <hyperlink ref="U37" r:id="rId211" xr:uid="{63ADFA25-C7EC-E942-899D-BADD80803F1D}"/>
    <hyperlink ref="X37" r:id="rId212" xr:uid="{A9CB53A0-2949-414B-B6B3-ECB2C3394351}"/>
    <hyperlink ref="AA37" r:id="rId213" location="2" xr:uid="{2E7C7908-458A-614F-A8C3-F3970EF99256}"/>
    <hyperlink ref="AD37" r:id="rId214" location=":~:text=%2D%20Ac%C3%A9ptase%20la%20renuncia%20presentada%20por%20la%20licenciada%20en%20Econom%C3%ADa%20Mercedes,10%20de%20diciembre%20de%202023." xr:uid="{3B9406B9-05E5-B94D-9D4D-08E19374D968}"/>
    <hyperlink ref="U38" r:id="rId215" xr:uid="{B3FF2300-E54B-EC43-93FB-970AAD31A743}"/>
    <hyperlink ref="X38" r:id="rId216" xr:uid="{6BF153C5-1137-BA4C-903C-B2F94A5BF0D7}"/>
    <hyperlink ref="AA38" r:id="rId217" xr:uid="{D7435F30-DD08-B041-B1E6-A6DD91A1A10C}"/>
    <hyperlink ref="AD38" r:id="rId218" xr:uid="{9182F146-0A7E-F14D-959A-345F633590F4}"/>
    <hyperlink ref="AA39" r:id="rId219" xr:uid="{EEC79A01-A4E8-414D-9C3E-6882397A57C2}"/>
    <hyperlink ref="AD39" r:id="rId220" xr:uid="{2B590D22-3BA8-E549-A758-BC420290C9D3}"/>
    <hyperlink ref="AG36" r:id="rId221" xr:uid="{A71AADB5-7CD4-D443-8073-4F642AC41297}"/>
    <hyperlink ref="X41" r:id="rId222" xr:uid="{DEA14102-563F-9C46-9824-B85FF559DCA3}"/>
    <hyperlink ref="AA41" r:id="rId223" xr:uid="{91BB032A-8EB0-2249-9080-77991A217D0D}"/>
    <hyperlink ref="AD41" r:id="rId224" xr:uid="{8BBFE919-114F-B045-8CA7-F16ADABBDD38}"/>
    <hyperlink ref="AG41" r:id="rId225" xr:uid="{B2CD78A6-CCF7-4540-A92F-4EB3F0A9C443}"/>
    <hyperlink ref="U42" r:id="rId226" xr:uid="{35AF6B23-9868-FB44-80F2-6E156175E1B0}"/>
    <hyperlink ref="X42" r:id="rId227" xr:uid="{0BA0F246-D089-9C4A-93FB-C37270334DFB}"/>
    <hyperlink ref="AA42" r:id="rId228" xr:uid="{9DD82DE7-C589-E349-9365-A3A5BA729EE3}"/>
    <hyperlink ref="AD42" r:id="rId229" xr:uid="{D4CD202A-C9B7-6743-B43E-CC0BCBFAFEAF}"/>
    <hyperlink ref="AG42" r:id="rId230" xr:uid="{2BC6886E-E024-8C46-814B-645C42CFE222}"/>
    <hyperlink ref="U43" r:id="rId231" xr:uid="{4DEC67D4-8E39-1244-9AF3-5F50A202D2EE}"/>
    <hyperlink ref="X43" r:id="rId232" xr:uid="{20A541D5-B639-7A4A-BE22-687569568768}"/>
    <hyperlink ref="AA43" r:id="rId233" xr:uid="{E7DFB48A-3820-E14C-817D-088E10F22FC0}"/>
    <hyperlink ref="AD43" r:id="rId234" xr:uid="{39EEE26A-DBD1-124B-9BF9-45C3B36E5A28}"/>
    <hyperlink ref="AG43" r:id="rId235" xr:uid="{A2C30A97-2F6C-B941-B927-486CA0CC1675}"/>
    <hyperlink ref="AG44" r:id="rId236" xr:uid="{7F9D2413-0477-AC42-AA28-0C9FC6C680ED}"/>
    <hyperlink ref="U46" r:id="rId237" xr:uid="{491F1F9D-1F44-994E-8E78-C1D19807BD7B}"/>
    <hyperlink ref="X46" r:id="rId238" xr:uid="{ED7FE69A-E8B0-E946-ADA0-BDBDA8D6962A}"/>
    <hyperlink ref="AA46" r:id="rId239" xr:uid="{AD83729B-9F5A-884C-8FC6-0E7B4716B0CF}"/>
    <hyperlink ref="AD46" r:id="rId240" location=":~:text=%2D%20Ac%C3%A9ptase%20la%20renuncia%20presentada%20por,10%20de%20diciembre%20de%202023." xr:uid="{B686C3D2-C788-1E4A-B77E-91F00ABA2526}"/>
    <hyperlink ref="AG46" r:id="rId241" xr:uid="{FDB14FAD-871B-CA4C-875E-64EA0AB52E10}"/>
    <hyperlink ref="U48" r:id="rId242" xr:uid="{37554F4E-3F8F-F346-AFB6-825E6F077DA6}"/>
    <hyperlink ref="X48" r:id="rId243" xr:uid="{C363846F-CD53-0B49-9516-E8ACA8DBBF35}"/>
    <hyperlink ref="U47" r:id="rId244" xr:uid="{9C7DF91E-EFB3-214A-B02B-A5384E48F72F}"/>
    <hyperlink ref="X47" r:id="rId245" xr:uid="{C00DDDD8-7654-1247-8D72-0EABD5D5D091}"/>
    <hyperlink ref="AA47" r:id="rId246" xr:uid="{A0359EAF-2B95-5146-9345-C0775ADDC50E}"/>
    <hyperlink ref="AD47" r:id="rId247" xr:uid="{103A81D2-72F4-734D-A99B-D54A4B42A716}"/>
    <hyperlink ref="AG50" r:id="rId248" xr:uid="{93652D74-E816-4C46-893E-7B872E9615B6}"/>
    <hyperlink ref="U55" r:id="rId249" xr:uid="{AEA94316-BB07-1D42-8BA1-8B95025831B0}"/>
    <hyperlink ref="X55" r:id="rId250" xr:uid="{7A77009D-7A51-BB4A-A6D3-CFD111FB8FCC}"/>
    <hyperlink ref="AA55" r:id="rId251" xr:uid="{4F320CD5-48E3-2349-89D8-14C90548FE61}"/>
    <hyperlink ref="AD55" r:id="rId252" location=":~:text=%2D%20Ac%C3%A9ptase%20la%20renuncia%20presentada%20por%20la%20licenciada%20Mar%C3%ADa%20Jimena%20L%C3%93PEZ,10%20de%20diciembre%20de%202023." xr:uid="{193AFA2D-2D73-6F46-B9F6-205241B78583}"/>
    <hyperlink ref="X56" r:id="rId253" xr:uid="{920AA146-7F15-4E49-A5A5-90BE6BC14208}"/>
    <hyperlink ref="AA56" r:id="rId254" xr:uid="{DEDE5969-7C86-AC45-97FB-6428D0E97575}"/>
    <hyperlink ref="AD56" r:id="rId255" xr:uid="{9D2C5C30-DD11-C242-BEEE-921B65AD248D}"/>
    <hyperlink ref="U57" r:id="rId256" xr:uid="{F1A1030B-B79E-434B-A9F6-156965B9736E}"/>
    <hyperlink ref="X57" r:id="rId257" xr:uid="{D07275A4-BED7-A14D-9D92-A2815E097CD6}"/>
    <hyperlink ref="AA57" r:id="rId258" xr:uid="{DE27CD99-BC84-9E40-8E2E-555509B54AD7}"/>
    <hyperlink ref="AD57" r:id="rId259" xr:uid="{ABC67E24-0133-A349-B867-F3AAC5EE0285}"/>
    <hyperlink ref="U59" r:id="rId260" xr:uid="{BAB6EE10-6791-7743-B039-AC5E1DEEBF7C}"/>
    <hyperlink ref="X59" r:id="rId261" xr:uid="{914593C5-27E0-9747-BFFC-8199AC1BCA55}"/>
    <hyperlink ref="AA59" r:id="rId262" xr:uid="{C6C7550F-7506-624B-B106-84AA2D56A140}"/>
    <hyperlink ref="AD59" r:id="rId263" xr:uid="{4F2422A9-5321-0B4C-8B08-A3DAA7AF9572}"/>
    <hyperlink ref="U60" r:id="rId264" xr:uid="{BC8E5E88-7F3D-C84F-8827-5A0E269E09BF}"/>
    <hyperlink ref="X60" r:id="rId265" xr:uid="{D8D5FD75-2D72-CB4C-BABB-443731A38D6A}"/>
    <hyperlink ref="AA60" r:id="rId266" xr:uid="{F04A8E57-D386-9640-89B4-7FB1CA42E2BD}"/>
    <hyperlink ref="AD60" r:id="rId267" xr:uid="{06F29D34-330D-E649-A469-379A9FC7B58B}"/>
    <hyperlink ref="U61" r:id="rId268" xr:uid="{38C7F109-2040-C342-A868-55F17EA53699}"/>
    <hyperlink ref="X61" r:id="rId269" xr:uid="{9745A835-7773-674B-AA6C-C8E3464E8CA7}"/>
    <hyperlink ref="AA61" r:id="rId270" xr:uid="{FDBCE75D-F551-084C-BA31-C1F7999BA9E1}"/>
    <hyperlink ref="AD61" r:id="rId271" xr:uid="{B9B6F350-3EE3-194D-9DF1-EEDF7AD36554}"/>
    <hyperlink ref="U63" r:id="rId272" xr:uid="{F54BAB46-E065-3647-803B-ADA9990E25D4}"/>
    <hyperlink ref="X63" r:id="rId273" xr:uid="{346A0A78-1AB3-B04C-B29B-3D648BD50975}"/>
    <hyperlink ref="AD63" r:id="rId274" xr:uid="{5A22DA09-C83C-2F4A-956B-E665772EE48D}"/>
    <hyperlink ref="U64" r:id="rId275" xr:uid="{AA37992C-D349-154D-BFCB-4A400119AC3C}"/>
    <hyperlink ref="X64" r:id="rId276" xr:uid="{7048ABDC-A017-0A4F-B630-D862EC7C10E5}"/>
    <hyperlink ref="AA64" r:id="rId277" xr:uid="{449962A7-7738-F242-BC43-A228D2165AD6}"/>
    <hyperlink ref="AD64" r:id="rId278" xr:uid="{35611400-6912-7D40-8E3C-E2E266FCF943}"/>
    <hyperlink ref="U65" r:id="rId279" xr:uid="{F00204F2-4B74-DE4F-9A8D-23C3686AE86A}"/>
    <hyperlink ref="X65" r:id="rId280" xr:uid="{8CE8C829-3269-3349-88E8-3AFEC5C248EB}"/>
    <hyperlink ref="AA65" r:id="rId281" xr:uid="{70AE03BB-177F-0141-857D-D1425535AA67}"/>
    <hyperlink ref="AD65" r:id="rId282" location=":~:text=%2D%20Ac%C3%A9ptase%20la%20renuncia%20presentada%20por%20la%20se%C3%B1ora%20Ramona%20Fernanda%20MI%C3%91O,10%20de%20diciembre%20de%202023." xr:uid="{2BB2687E-2346-714F-BB9C-2E79680A8194}"/>
    <hyperlink ref="U66" r:id="rId283" xr:uid="{084DC398-C88A-FD48-8A96-5C7E3904251D}"/>
    <hyperlink ref="X66" r:id="rId284" xr:uid="{295BA24E-D418-624C-8D65-C549CCD14BD5}"/>
    <hyperlink ref="AA66" r:id="rId285" xr:uid="{B5F3A123-61DB-074E-8213-2A76C5399B00}"/>
    <hyperlink ref="AD66" r:id="rId286" location=":~:text=%2D%20Ac%C3%A9ptase%20la%20renuncia%20presentada%20por%20la%20se%C3%B1ora%20Lorena%20Felisa%20Micaela,10%20de%20diciembre%20de%202023." xr:uid="{47BB8E15-D478-4240-9FC4-ED7820125FAF}"/>
    <hyperlink ref="U67" r:id="rId287" xr:uid="{94797317-8114-A342-980D-D8ED53509D1F}"/>
    <hyperlink ref="X67" r:id="rId288" xr:uid="{772F26EE-8702-4843-B50C-0E362F15C75E}"/>
    <hyperlink ref="AD67" r:id="rId289" xr:uid="{5B9D40F7-ED32-214D-9698-F72259F7E04B}"/>
    <hyperlink ref="AA67" r:id="rId290" xr:uid="{5035BD7D-F226-C94F-8E5D-7FB396A6F33A}"/>
    <hyperlink ref="U68" r:id="rId291" xr:uid="{33152373-39F6-A249-9CD9-D32D0C694281}"/>
    <hyperlink ref="X68" r:id="rId292" xr:uid="{80551670-1D9E-8A4D-8B46-BA48910EB87F}"/>
    <hyperlink ref="AA68" r:id="rId293" xr:uid="{E5D86BEB-497C-C24F-B064-F4A3FD82C369}"/>
    <hyperlink ref="AD68" r:id="rId294" xr:uid="{B64B3AFF-3484-294F-BA3E-D47EB1A49B3A}"/>
    <hyperlink ref="U69" r:id="rId295" xr:uid="{A5E814ED-88D9-7B42-8841-E6B2D90C3CE2}"/>
    <hyperlink ref="X69" r:id="rId296" xr:uid="{EC0611B7-F636-8C4A-A697-851EF548CA45}"/>
    <hyperlink ref="AA69" r:id="rId297" xr:uid="{7167501E-1152-8649-91C9-7BA1F290AF73}"/>
    <hyperlink ref="AD69" r:id="rId298" location=":~:text=%2D%20Ac%C3%A9ptase%20la%20renuncia%20presentada%20por%20la%20se%C3%B1ora%20Ramona%20Fernanda%20MI%C3%91O,10%20de%20diciembre%20de%202023." xr:uid="{3BD3E2B7-D8FA-8A4A-8ADF-089CD701BE18}"/>
    <hyperlink ref="U71" r:id="rId299" xr:uid="{E97443F9-8ABA-4644-A64E-5B7D7AB49E7C}"/>
    <hyperlink ref="X71" r:id="rId300" xr:uid="{D9546A20-9013-5C40-ADFD-9311F1C83D93}"/>
    <hyperlink ref="AA71" r:id="rId301" xr:uid="{D70BDF5C-B568-7D4A-A22C-F48417FB137E}"/>
    <hyperlink ref="U72" r:id="rId302" xr:uid="{C66AE778-9477-C845-A923-7E1918A7C4D8}"/>
    <hyperlink ref="X72" r:id="rId303" xr:uid="{7ACA7DE8-F6D1-2A44-985C-511D13617266}"/>
    <hyperlink ref="AA72" r:id="rId304" xr:uid="{BAB24627-3C13-0042-9ED3-5890D459565E}"/>
    <hyperlink ref="AD72" r:id="rId305" xr:uid="{D9092FDF-1E69-AE4A-948E-039A226FD337}"/>
    <hyperlink ref="U74" r:id="rId306" xr:uid="{C559D73F-9519-104D-808A-84F3A2300F48}"/>
    <hyperlink ref="X74" r:id="rId307" xr:uid="{11CF70AE-BD27-514C-90A0-82C0F8C5E8B3}"/>
    <hyperlink ref="AA74" r:id="rId308" xr:uid="{ED20495E-64CC-5E4A-A997-47D82C9EB058}"/>
    <hyperlink ref="AD74" r:id="rId309" xr:uid="{1D53A09F-9D40-1F46-9960-9B72043EFBA7}"/>
    <hyperlink ref="U75" r:id="rId310" xr:uid="{EC878878-2FEF-E749-B48E-DFFC2DCD9BB7}"/>
    <hyperlink ref="AA75" r:id="rId311" xr:uid="{8F2C9504-876C-4149-84D4-08AF1682B2C0}"/>
    <hyperlink ref="AD75" r:id="rId312" xr:uid="{3C79D8D4-BA73-AA48-9D6F-D260E8118986}"/>
    <hyperlink ref="U76" r:id="rId313" xr:uid="{98BAF7F0-7997-9349-9955-BBD73FB5A6AC}"/>
    <hyperlink ref="U77" r:id="rId314" xr:uid="{8D294F1A-0709-814C-8595-A5037E328315}"/>
    <hyperlink ref="U78" r:id="rId315" xr:uid="{54935CDA-D898-8749-AB89-B3942C2DC0C4}"/>
    <hyperlink ref="X76" r:id="rId316" xr:uid="{1AF1AA3C-6C95-D54B-A755-7699BDD3745E}"/>
    <hyperlink ref="AD76" r:id="rId317" xr:uid="{64138919-CEBC-8843-A53C-3FDD80FE619F}"/>
    <hyperlink ref="AA76" r:id="rId318" xr:uid="{38DE7072-1964-D547-968E-A3552EF910AA}"/>
    <hyperlink ref="X77" r:id="rId319" location=":~:text=D%C3%ADaz%20dejar%C3%A1%20su%20lugar%20como,en%20Ciencias%20de%20la%20Educaci%C3%B3n." xr:uid="{E4CD71BE-429F-0E46-AD40-8D97C8A05490}"/>
    <hyperlink ref="AA77" r:id="rId320" xr:uid="{273EEFCD-0DA8-9948-92A5-7225F9EFA4E3}"/>
    <hyperlink ref="AD77" r:id="rId321" xr:uid="{0CAF9674-9170-A643-8099-FB586A75DC2C}"/>
    <hyperlink ref="X78" r:id="rId322" xr:uid="{35C3EE46-1034-4F4E-A560-52A6410AE368}"/>
    <hyperlink ref="AA78" r:id="rId323" xr:uid="{4A1B89EA-F9B1-2243-AE42-032DCD786DEA}"/>
    <hyperlink ref="AD78" r:id="rId324" xr:uid="{39942469-C3E5-9E47-A2D6-9896BECCCBF7}"/>
    <hyperlink ref="U80" r:id="rId325" xr:uid="{8344FD2F-36A4-484E-93E6-A9F3AEED976A}"/>
    <hyperlink ref="U81" r:id="rId326" xr:uid="{F3748BF6-3F0E-DC44-9A1B-D4B8506E0CD6}"/>
    <hyperlink ref="U82" r:id="rId327" xr:uid="{6438F3B8-A9D4-9E48-973D-E5E9B9C1EBC0}"/>
    <hyperlink ref="X80" r:id="rId328" xr:uid="{16E0124E-4765-2440-840D-92EB0B721E9B}"/>
    <hyperlink ref="AA80" r:id="rId329" xr:uid="{438E3DF5-1CA8-A44A-B3FE-8673CDEE534C}"/>
    <hyperlink ref="AD80" r:id="rId330" xr:uid="{D7AEC267-B93A-814B-9A4E-ACFD1C63FE02}"/>
    <hyperlink ref="AD81" r:id="rId331" xr:uid="{52FB1805-FA7E-794D-B425-550192B6B559}"/>
    <hyperlink ref="AD82" r:id="rId332" xr:uid="{0C086E87-092E-624E-8924-7D92FE7B3150}"/>
    <hyperlink ref="X81" r:id="rId333" xr:uid="{378BBB26-66E6-2A4C-840A-68A683A8A56D}"/>
    <hyperlink ref="AA81" r:id="rId334" xr:uid="{271C288E-EE65-D447-980B-5D352CB3E221}"/>
    <hyperlink ref="X82" r:id="rId335" xr:uid="{3945695E-6153-FC4B-8C14-71D5CD6A0C1C}"/>
    <hyperlink ref="AA82" r:id="rId336" xr:uid="{DBB9D2DA-3647-7741-B072-B1B3868120BB}"/>
    <hyperlink ref="AD84" r:id="rId337" xr:uid="{665FDC4D-4D16-7C4A-9926-B3F65D55527A}"/>
    <hyperlink ref="AD85" r:id="rId338" xr:uid="{CBF1DD21-C63D-BB42-822B-D7A91111D6A9}"/>
    <hyperlink ref="U87" r:id="rId339" xr:uid="{9A1439C7-1072-FD45-835E-F0140E659337}"/>
    <hyperlink ref="U88" r:id="rId340" xr:uid="{DC984279-1029-4147-9630-C2955E874711}"/>
    <hyperlink ref="U89" r:id="rId341" xr:uid="{2CA4EE9B-48C2-8746-AEA5-0EC74A31FD1B}"/>
    <hyperlink ref="AD87" r:id="rId342" display="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 xr:uid="{692503CF-A65F-C94E-B023-8142B95E6AFE}"/>
    <hyperlink ref="AD88" r:id="rId343" display="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 xr:uid="{DF5BB90C-A987-D743-917A-A3D979B01735}"/>
    <hyperlink ref="AD89" r:id="rId344" display="http://www.saij.gob.ar/665-nacional-renuncia-cargos-ministerio-trabajo-dn20230000665-2023-12-01/123456789-0abc-566-0000-3202soterced?&amp;o=13&amp;f=Total%7CFecha%5B50%2C1%5D%7CEstado%20de%20Vigencia%5B5%2C1%5D%7CTema%5B50%2C1%5D%7COrganismo/categoriavacia%7CAutor%7CJurisdicci%F3n%5B5%2C1%5D%7CTribunal%5B5%2C1%5D%7CPublicaci%F3n%5B5%2C1%5D%7CColecci%F3n%20tem%E1tica%5B5%2C1%5D%7CTipo%20de%20Documento&amp;t=150498" xr:uid="{F1113D21-F34A-A742-9C9C-5AE34EB75C89}"/>
    <hyperlink ref="X87" r:id="rId345" xr:uid="{5C04607D-755F-DB46-944D-E335B63DD474}"/>
    <hyperlink ref="AA87" r:id="rId346" xr:uid="{FAF68BDA-BC18-E84F-AC0D-BAA1465B0382}"/>
    <hyperlink ref="X88" r:id="rId347" xr:uid="{C3183158-A4C8-244A-AB07-30698E2AB9E0}"/>
    <hyperlink ref="AA88" r:id="rId348" xr:uid="{0A8E7DC0-EEF5-7240-A066-0FEE07B42D6C}"/>
    <hyperlink ref="X89" r:id="rId349" xr:uid="{B68784F6-0ECA-5940-82ED-AD75242276F0}"/>
    <hyperlink ref="AA89" r:id="rId350" xr:uid="{B3DBCA4F-AD43-2944-9B79-32AF31BA9129}"/>
    <hyperlink ref="U91" r:id="rId351" xr:uid="{BDCB61A3-C1D7-9443-908B-98411D4DD5F0}"/>
    <hyperlink ref="U92" r:id="rId352" xr:uid="{AC7E1697-55E9-654D-BE32-067CF8B4E8FA}"/>
    <hyperlink ref="U93" r:id="rId353" xr:uid="{8F19783A-334A-734F-9D44-FE46BC2CC577}"/>
    <hyperlink ref="AD91" r:id="rId354" xr:uid="{AE1B6094-3D72-224D-815A-F0B25A41DBED}"/>
    <hyperlink ref="AD92" r:id="rId355" xr:uid="{7E508BA4-6E15-9C47-884C-F7A95FD2D204}"/>
    <hyperlink ref="AD93" r:id="rId356" xr:uid="{12F86835-9AE7-224A-BA9D-A4DD8FA1BBB0}"/>
    <hyperlink ref="X91" r:id="rId357" xr:uid="{31A9E2DB-6FF1-CC4D-85D5-19F0091B6978}"/>
    <hyperlink ref="AA91" r:id="rId358" xr:uid="{00999533-C7C9-1740-BE19-DF6144A4A685}"/>
    <hyperlink ref="X92" r:id="rId359" xr:uid="{B287DAE6-6591-B046-BD63-5414EE9D6BF8}"/>
    <hyperlink ref="AA92" r:id="rId360" xr:uid="{64E2553C-287F-FC41-B879-144705BFC1AA}"/>
    <hyperlink ref="X93" r:id="rId361" xr:uid="{1B7BC57D-E362-7C44-A1BA-D31E9A5A2722}"/>
    <hyperlink ref="AA93" r:id="rId362" xr:uid="{FA515F27-6A62-3644-B670-B5DF19403476}"/>
    <hyperlink ref="U95" r:id="rId363" xr:uid="{526673C9-83FC-2A42-B38B-700BDF2CE2E8}"/>
    <hyperlink ref="X95" r:id="rId364" xr:uid="{5FF2E56C-048B-844E-B5FF-E7A645462DF2}"/>
    <hyperlink ref="AA95" r:id="rId365" xr:uid="{63790D63-3EDA-3541-B632-2873EA348EA5}"/>
    <hyperlink ref="AD95" r:id="rId366" xr:uid="{302C8E40-FEE3-494F-92E9-6E902DC33B37}"/>
    <hyperlink ref="U96" r:id="rId367" xr:uid="{F9E24B4A-4EAC-6A48-AA50-3BFF4D938355}"/>
    <hyperlink ref="X96" r:id="rId368" xr:uid="{0DE78D6E-E78B-A149-AB0D-D9FD5C44D8FC}"/>
    <hyperlink ref="AA96" r:id="rId369" xr:uid="{581E39FD-4CE0-C944-8F96-8267587328C2}"/>
    <hyperlink ref="AD96" r:id="rId370" xr:uid="{ABBDDF85-2FF2-C04F-98D0-5C523C41F45E}"/>
    <hyperlink ref="U98" r:id="rId371" xr:uid="{C66A8AFB-AA77-3D45-A40F-CE1837F971F6}"/>
    <hyperlink ref="X98" r:id="rId372" display="http://www.saij.gob.ar/973-nacional-designacion-secretario-coordinacion-ministerio-desarrollo-territorial-habitat-dn20200000973-2020-12-03/123456789-0abc-379-0000-0202soterced?&amp;o=1241&amp;f=Total%7CFecha%7CEstado%20de%20Vigencia%7CTema%5B5%2C1%5D%7COrganismo%5B5%2C1%5D%7CAutor%5B5%2C1%5D%7CJurisdicci%F3n%7CTribunal%5B5%2C1%5D%7CPublicaci%F3n%5B5%2C1%5D%7CColecci%F3n%20tem%E1tica%5B5%2C1%5D%7CTipo%20de%20Documento/Legislaci%F3n&amp;t=178894" xr:uid="{A58ECD68-7E41-3540-9EAB-BD693053C9EF}"/>
    <hyperlink ref="AA98" r:id="rId373" xr:uid="{0BEA4F0C-92AD-AD48-9F82-8F2424A08FFA}"/>
    <hyperlink ref="U99" r:id="rId374" xr:uid="{B58E8D19-5BB9-444B-A464-E1E9A784C30A}"/>
    <hyperlink ref="X99" r:id="rId375" xr:uid="{8119A186-6710-BB43-823A-F69AE8FD32B4}"/>
    <hyperlink ref="AA99" r:id="rId376" xr:uid="{124D9A2F-5856-1D46-8AB6-57E4FF5F14C3}"/>
    <hyperlink ref="AD99" r:id="rId377" xr:uid="{D1E3FECE-BE7A-9643-BCB1-59D3597BE341}"/>
    <hyperlink ref="X100" r:id="rId378" xr:uid="{8D1FDECA-3B9F-A345-B427-B8D75138FE5C}"/>
    <hyperlink ref="AD100" r:id="rId379" xr:uid="{1E025F8C-E27A-2745-9F0B-1C5493D0015A}"/>
    <hyperlink ref="U101" r:id="rId380" xr:uid="{592C689B-3BCB-DC43-91AE-8FBDB53F7B09}"/>
    <hyperlink ref="X101" r:id="rId381" location=":~:text=SECRETARIO%20DE%20ARTICULACION%20FEDERAL%20%2D%20DESIGNACION&amp;text=DASE%20POR%20DESIGNADO%2C%20A%20PARTIR,N%C2%B0%2014.073.163)." xr:uid="{C90CDC4A-3D27-5744-9E87-CA87A8419B5F}"/>
    <hyperlink ref="AD101" r:id="rId382" xr:uid="{9EEB0842-4530-A34C-870E-9CB37C080CD9}"/>
    <hyperlink ref="AA101" r:id="rId383" location=":~:text=SECRETARIO%20DE%20ARTICULACION%20FEDERAL%20%2D%20DESIGNACION&amp;text=DASE%20POR%20DESIGNADO%2C%20A%20PARTIR,N%C2%B0%2014.073.163)." xr:uid="{A6344004-4D63-E346-81EE-8850F9F2AF98}"/>
    <hyperlink ref="U103" r:id="rId384" xr:uid="{4C27A632-BF84-514A-AF03-BA335019EF52}"/>
    <hyperlink ref="U104" r:id="rId385" xr:uid="{CEC57341-2AAC-2344-BE8D-95F047F10E63}"/>
    <hyperlink ref="AA103" r:id="rId386" xr:uid="{4F5F3CBE-8073-1D46-847C-821EC031E9D0}"/>
    <hyperlink ref="AD103" r:id="rId387" xr:uid="{0B8AEBCA-F17F-1749-AC04-133FC4D1C117}"/>
    <hyperlink ref="X104" r:id="rId388" xr:uid="{81117E59-9463-6C41-B5CD-C386BA21836F}"/>
    <hyperlink ref="X103" r:id="rId389" xr:uid="{5D86291E-8F4B-514C-9FC2-354A41A08491}"/>
    <hyperlink ref="AA104" r:id="rId390" xr:uid="{82CEDD64-4062-214E-9156-3B4D58BEBE5C}"/>
    <hyperlink ref="U105" r:id="rId391" xr:uid="{D2322FDA-91CD-FE40-B514-F7B9B7056D30}"/>
    <hyperlink ref="X105" r:id="rId392" xr:uid="{D5A8A235-0A1A-DB40-A889-3496AF431F86}"/>
    <hyperlink ref="AA105" r:id="rId393" xr:uid="{4E6BF855-1945-EF44-9EB6-148F9DFCB37A}"/>
    <hyperlink ref="U106" r:id="rId394" xr:uid="{30C60881-8C4E-4E44-AA34-D162FC2ECAE8}"/>
    <hyperlink ref="X106" r:id="rId395" xr:uid="{87A3B0C8-32C1-0D44-A3EB-F073DA23F94E}"/>
    <hyperlink ref="AA106" r:id="rId396" xr:uid="{DD868C21-29C7-2B42-BB4B-C97558160ADA}"/>
    <hyperlink ref="U108" r:id="rId397" xr:uid="{22AE16BF-EF35-B642-9C2C-0F0EB49EB251}"/>
    <hyperlink ref="X108" r:id="rId398" xr:uid="{46F7AC7C-1FF2-E146-BC73-A69981DEC3D0}"/>
    <hyperlink ref="AA108" r:id="rId399" xr:uid="{BD29C076-C6D9-CA47-92F4-554B94903597}"/>
    <hyperlink ref="U109" r:id="rId400" xr:uid="{6E1EA3DA-EF6B-ED4D-A8E5-67230FD0A6A3}"/>
    <hyperlink ref="AA109" r:id="rId401" xr:uid="{8A6D0B18-D7BE-C048-8F18-B2818C00B63D}"/>
    <hyperlink ref="U110" r:id="rId402" xr:uid="{ECB65377-E99C-AA40-BF5C-6F7EE311F5F8}"/>
    <hyperlink ref="X110" r:id="rId403" xr:uid="{6141A1D9-D945-F046-993C-844D4D245C69}"/>
    <hyperlink ref="AA110" r:id="rId404" xr:uid="{34A9795D-22A4-1C40-A77B-71B66DD6BD64}"/>
  </hyperlinks>
  <pageMargins left="0.7" right="0.7" top="0.75" bottom="0.75" header="0.3" footer="0.3"/>
  <legacyDrawing r:id="rId4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4829A-BC5B-5F48-92B1-B240A6418909}">
  <dimension ref="A1:AH171"/>
  <sheetViews>
    <sheetView topLeftCell="S1" workbookViewId="0">
      <selection activeCell="T107" sqref="T107:U111"/>
    </sheetView>
  </sheetViews>
  <sheetFormatPr baseColWidth="10" defaultColWidth="11.42578125" defaultRowHeight="15" x14ac:dyDescent="0.25"/>
  <cols>
    <col min="1" max="1" width="28.7109375" customWidth="1"/>
    <col min="2" max="2" width="14.140625" customWidth="1"/>
    <col min="3" max="3" width="7.140625" customWidth="1"/>
    <col min="4" max="4" width="14.140625" customWidth="1"/>
    <col min="5" max="5" width="13.28515625" customWidth="1"/>
    <col min="6" max="6" width="7.7109375" customWidth="1"/>
    <col min="7" max="7" width="13.28515625" customWidth="1"/>
    <col min="8" max="8" width="11.7109375" customWidth="1"/>
    <col min="9" max="9" width="7.140625" customWidth="1"/>
    <col min="10" max="10" width="11.7109375" customWidth="1"/>
    <col min="12" max="12" width="7.7109375" customWidth="1"/>
    <col min="15" max="15" width="7.42578125" customWidth="1"/>
    <col min="19" max="19" width="35.140625" customWidth="1"/>
  </cols>
  <sheetData>
    <row r="1" spans="1:34" ht="15" customHeight="1" x14ac:dyDescent="0.25">
      <c r="A1" s="395" t="s">
        <v>1006</v>
      </c>
      <c r="B1" s="395"/>
      <c r="C1" s="395"/>
      <c r="D1" s="395"/>
      <c r="E1" s="395"/>
      <c r="F1" s="395"/>
      <c r="G1" s="395"/>
      <c r="H1" s="395"/>
      <c r="I1" s="395"/>
      <c r="J1" s="395"/>
      <c r="K1" s="395"/>
      <c r="L1" s="395"/>
      <c r="M1" s="395"/>
      <c r="N1" s="395"/>
      <c r="O1" s="395"/>
      <c r="P1" s="395"/>
      <c r="Q1" s="112"/>
      <c r="R1" s="43"/>
      <c r="S1" s="395" t="s">
        <v>1299</v>
      </c>
      <c r="T1" s="395"/>
      <c r="U1" s="395"/>
      <c r="V1" s="395"/>
      <c r="W1" s="395"/>
      <c r="X1" s="395"/>
      <c r="Y1" s="395"/>
      <c r="Z1" s="395"/>
      <c r="AA1" s="395"/>
      <c r="AB1" s="395"/>
      <c r="AC1" s="395"/>
      <c r="AD1" s="395"/>
      <c r="AE1" s="395"/>
      <c r="AF1" s="395"/>
      <c r="AG1" s="395"/>
      <c r="AH1" s="395"/>
    </row>
    <row r="2" spans="1:34" ht="15" customHeight="1" x14ac:dyDescent="0.25">
      <c r="A2" s="395"/>
      <c r="B2" s="395"/>
      <c r="C2" s="395"/>
      <c r="D2" s="395"/>
      <c r="E2" s="395"/>
      <c r="F2" s="395"/>
      <c r="G2" s="395"/>
      <c r="H2" s="395"/>
      <c r="I2" s="395"/>
      <c r="J2" s="395"/>
      <c r="K2" s="395"/>
      <c r="L2" s="395"/>
      <c r="M2" s="395"/>
      <c r="N2" s="395"/>
      <c r="O2" s="395"/>
      <c r="P2" s="395"/>
      <c r="Q2" s="112"/>
      <c r="R2" s="43"/>
      <c r="S2" s="395"/>
      <c r="T2" s="395"/>
      <c r="U2" s="395"/>
      <c r="V2" s="395"/>
      <c r="W2" s="395"/>
      <c r="X2" s="395"/>
      <c r="Y2" s="395"/>
      <c r="Z2" s="395"/>
      <c r="AA2" s="395"/>
      <c r="AB2" s="395"/>
      <c r="AC2" s="395"/>
      <c r="AD2" s="395"/>
      <c r="AE2" s="395"/>
      <c r="AF2" s="395"/>
      <c r="AG2" s="395"/>
      <c r="AH2" s="395"/>
    </row>
    <row r="3" spans="1:34" ht="21.95" customHeight="1" x14ac:dyDescent="0.25">
      <c r="A3" s="43"/>
      <c r="B3" s="399" t="s">
        <v>2986</v>
      </c>
      <c r="C3" s="399"/>
      <c r="D3" s="399"/>
      <c r="E3" s="399"/>
      <c r="F3" s="399"/>
      <c r="G3" s="399"/>
      <c r="H3" s="399"/>
      <c r="I3" s="171"/>
      <c r="J3" s="171"/>
      <c r="K3" s="398" t="s">
        <v>2985</v>
      </c>
      <c r="L3" s="398"/>
      <c r="M3" s="398"/>
      <c r="N3" s="398"/>
      <c r="O3" s="172"/>
      <c r="P3" s="172"/>
      <c r="Q3" s="43"/>
      <c r="R3" s="43"/>
      <c r="S3" s="43"/>
      <c r="T3" s="113"/>
      <c r="U3" s="113"/>
      <c r="V3" s="113"/>
      <c r="W3" s="113"/>
      <c r="X3" s="113"/>
      <c r="Y3" s="113"/>
      <c r="Z3" s="113"/>
      <c r="AA3" s="113"/>
      <c r="AB3" s="113"/>
      <c r="AC3" s="113"/>
      <c r="AD3" s="113"/>
      <c r="AE3" s="113"/>
      <c r="AF3" s="113"/>
      <c r="AG3" s="113"/>
      <c r="AH3" s="113"/>
    </row>
    <row r="4" spans="1:34" x14ac:dyDescent="0.25">
      <c r="A4" s="6"/>
      <c r="B4" s="6"/>
      <c r="C4" s="6"/>
      <c r="D4" s="6"/>
      <c r="E4" s="6"/>
      <c r="F4" s="6"/>
      <c r="G4" s="6"/>
      <c r="H4" s="6"/>
      <c r="I4" s="6"/>
      <c r="J4" s="6"/>
      <c r="K4" s="6"/>
      <c r="L4" s="6"/>
      <c r="M4" s="6"/>
      <c r="N4" s="6"/>
      <c r="O4" s="6"/>
      <c r="P4" s="6"/>
      <c r="Q4" s="43"/>
      <c r="R4" s="43"/>
      <c r="S4" s="43"/>
      <c r="T4" s="113"/>
      <c r="U4" s="113"/>
      <c r="V4" s="113"/>
      <c r="W4" s="113"/>
      <c r="X4" s="113"/>
      <c r="Y4" s="113"/>
      <c r="Z4" s="113"/>
      <c r="AA4" s="113"/>
      <c r="AB4" s="113"/>
      <c r="AC4" s="113"/>
      <c r="AD4" s="113"/>
      <c r="AE4" s="113"/>
      <c r="AF4" s="113"/>
      <c r="AG4" s="113"/>
      <c r="AH4" s="113"/>
    </row>
    <row r="5" spans="1:34" ht="15.75" x14ac:dyDescent="0.25">
      <c r="A5" s="178" t="s">
        <v>14</v>
      </c>
      <c r="B5" s="178">
        <v>2020</v>
      </c>
      <c r="C5" s="179" t="s">
        <v>1062</v>
      </c>
      <c r="D5" s="180" t="s">
        <v>1063</v>
      </c>
      <c r="E5" s="178">
        <v>2021</v>
      </c>
      <c r="F5" s="179" t="s">
        <v>1062</v>
      </c>
      <c r="G5" s="180" t="s">
        <v>1063</v>
      </c>
      <c r="H5" s="178">
        <v>2022</v>
      </c>
      <c r="I5" s="179" t="s">
        <v>1062</v>
      </c>
      <c r="J5" s="180" t="s">
        <v>1063</v>
      </c>
      <c r="K5" s="178">
        <v>2023</v>
      </c>
      <c r="L5" s="179" t="s">
        <v>1062</v>
      </c>
      <c r="M5" s="180" t="s">
        <v>1063</v>
      </c>
      <c r="N5" s="178">
        <v>2024</v>
      </c>
      <c r="O5" s="179" t="s">
        <v>1062</v>
      </c>
      <c r="P5" s="180" t="s">
        <v>1063</v>
      </c>
      <c r="Q5" s="43"/>
      <c r="R5" s="43"/>
      <c r="S5" s="43"/>
      <c r="T5" s="186">
        <v>2020</v>
      </c>
      <c r="U5" s="187" t="s">
        <v>1062</v>
      </c>
      <c r="V5" s="188" t="s">
        <v>1063</v>
      </c>
      <c r="W5" s="186">
        <v>2021</v>
      </c>
      <c r="X5" s="187" t="s">
        <v>1062</v>
      </c>
      <c r="Y5" s="188" t="s">
        <v>1063</v>
      </c>
      <c r="Z5" s="186">
        <v>2022</v>
      </c>
      <c r="AA5" s="187" t="s">
        <v>1062</v>
      </c>
      <c r="AB5" s="188" t="s">
        <v>1063</v>
      </c>
      <c r="AC5" s="186">
        <v>2023</v>
      </c>
      <c r="AD5" s="187" t="s">
        <v>1062</v>
      </c>
      <c r="AE5" s="188" t="s">
        <v>1063</v>
      </c>
      <c r="AF5" s="186">
        <v>2024</v>
      </c>
      <c r="AG5" s="187" t="s">
        <v>1062</v>
      </c>
      <c r="AH5" s="188" t="s">
        <v>1063</v>
      </c>
    </row>
    <row r="6" spans="1:34" ht="15.75" x14ac:dyDescent="0.25">
      <c r="A6" s="43" t="s">
        <v>114</v>
      </c>
      <c r="B6" s="57" t="s">
        <v>115</v>
      </c>
      <c r="C6" s="43">
        <v>0</v>
      </c>
      <c r="D6" s="156" t="s">
        <v>2987</v>
      </c>
      <c r="E6" s="57" t="s">
        <v>115</v>
      </c>
      <c r="F6" s="43">
        <v>0</v>
      </c>
      <c r="G6" s="156" t="s">
        <v>2987</v>
      </c>
      <c r="H6" s="57" t="s">
        <v>115</v>
      </c>
      <c r="I6" s="43">
        <v>0</v>
      </c>
      <c r="J6" s="156" t="s">
        <v>2987</v>
      </c>
      <c r="K6" s="57" t="s">
        <v>116</v>
      </c>
      <c r="L6" s="43">
        <v>0</v>
      </c>
      <c r="M6" s="156" t="s">
        <v>2988</v>
      </c>
      <c r="N6" s="57" t="s">
        <v>116</v>
      </c>
      <c r="O6" s="43">
        <v>0</v>
      </c>
      <c r="P6" s="156" t="s">
        <v>2988</v>
      </c>
      <c r="Q6" s="43"/>
      <c r="R6" s="43"/>
      <c r="S6" s="182" t="s">
        <v>1007</v>
      </c>
      <c r="T6" s="126"/>
      <c r="U6" s="101"/>
      <c r="V6" s="127"/>
      <c r="W6" s="126"/>
      <c r="X6" s="101"/>
      <c r="Y6" s="127"/>
      <c r="Z6" s="126"/>
      <c r="AA6" s="101"/>
      <c r="AB6" s="127"/>
      <c r="AC6" s="126"/>
      <c r="AD6" s="101"/>
      <c r="AE6" s="127"/>
      <c r="AF6" s="126"/>
      <c r="AG6" s="101"/>
      <c r="AH6" s="127"/>
    </row>
    <row r="7" spans="1:34" ht="15.75" x14ac:dyDescent="0.25">
      <c r="A7" s="43" t="s">
        <v>22</v>
      </c>
      <c r="B7" s="57" t="s">
        <v>117</v>
      </c>
      <c r="C7" s="43">
        <v>0</v>
      </c>
      <c r="D7" s="21" t="s">
        <v>2989</v>
      </c>
      <c r="E7" s="57" t="s">
        <v>118</v>
      </c>
      <c r="F7" s="43">
        <v>0</v>
      </c>
      <c r="G7" s="21" t="s">
        <v>121</v>
      </c>
      <c r="H7" s="57" t="s">
        <v>119</v>
      </c>
      <c r="I7" s="43">
        <v>0</v>
      </c>
      <c r="J7" s="21" t="s">
        <v>122</v>
      </c>
      <c r="K7" s="57" t="s">
        <v>120</v>
      </c>
      <c r="L7" s="43">
        <v>0</v>
      </c>
      <c r="M7" s="156" t="s">
        <v>2990</v>
      </c>
      <c r="N7" s="57" t="s">
        <v>120</v>
      </c>
      <c r="O7" s="43">
        <v>0</v>
      </c>
      <c r="P7" s="156" t="s">
        <v>2990</v>
      </c>
      <c r="Q7" s="43"/>
      <c r="R7" s="43"/>
      <c r="S7" s="183" t="s">
        <v>1008</v>
      </c>
      <c r="T7" s="57" t="s">
        <v>1064</v>
      </c>
      <c r="U7" s="43">
        <v>0</v>
      </c>
      <c r="V7" s="165" t="s">
        <v>1065</v>
      </c>
      <c r="W7" s="57" t="s">
        <v>1066</v>
      </c>
      <c r="X7" s="43">
        <v>0</v>
      </c>
      <c r="Y7" s="165" t="s">
        <v>1067</v>
      </c>
      <c r="Z7" s="57" t="s">
        <v>1068</v>
      </c>
      <c r="AA7" s="43">
        <v>0</v>
      </c>
      <c r="AB7" s="165" t="s">
        <v>1069</v>
      </c>
      <c r="AC7" s="57" t="s">
        <v>1070</v>
      </c>
      <c r="AD7" s="43">
        <v>0</v>
      </c>
      <c r="AE7" s="165" t="s">
        <v>1071</v>
      </c>
      <c r="AF7" s="57" t="s">
        <v>1070</v>
      </c>
      <c r="AG7" s="43">
        <v>0</v>
      </c>
      <c r="AH7" s="165" t="s">
        <v>1072</v>
      </c>
    </row>
    <row r="8" spans="1:34" ht="15.75" x14ac:dyDescent="0.25">
      <c r="A8" s="43" t="s">
        <v>123</v>
      </c>
      <c r="B8" s="57" t="s">
        <v>124</v>
      </c>
      <c r="C8" s="43">
        <v>0</v>
      </c>
      <c r="D8" s="156" t="s">
        <v>2991</v>
      </c>
      <c r="E8" s="57" t="s">
        <v>124</v>
      </c>
      <c r="F8" s="43">
        <v>0</v>
      </c>
      <c r="G8" s="156" t="s">
        <v>2991</v>
      </c>
      <c r="H8" s="57" t="s">
        <v>125</v>
      </c>
      <c r="I8" s="43">
        <v>0</v>
      </c>
      <c r="J8" s="21" t="s">
        <v>127</v>
      </c>
      <c r="K8" s="57" t="s">
        <v>126</v>
      </c>
      <c r="L8" s="43">
        <v>0</v>
      </c>
      <c r="M8" s="156" t="s">
        <v>2992</v>
      </c>
      <c r="N8" s="57" t="s">
        <v>126</v>
      </c>
      <c r="O8" s="43">
        <v>0</v>
      </c>
      <c r="P8" s="156" t="s">
        <v>2992</v>
      </c>
      <c r="Q8" s="43"/>
      <c r="R8" s="43"/>
      <c r="S8" s="182" t="s">
        <v>685</v>
      </c>
      <c r="T8" s="126"/>
      <c r="U8" s="101"/>
      <c r="V8" s="127"/>
      <c r="W8" s="126"/>
      <c r="X8" s="101"/>
      <c r="Y8" s="127"/>
      <c r="Z8" s="126"/>
      <c r="AA8" s="101"/>
      <c r="AB8" s="127"/>
      <c r="AC8" s="126"/>
      <c r="AD8" s="101"/>
      <c r="AE8" s="127"/>
      <c r="AF8" s="126"/>
      <c r="AG8" s="101"/>
      <c r="AH8" s="127"/>
    </row>
    <row r="9" spans="1:34" ht="15.75" x14ac:dyDescent="0.25">
      <c r="A9" s="43" t="s">
        <v>128</v>
      </c>
      <c r="B9" s="57" t="s">
        <v>129</v>
      </c>
      <c r="C9" s="43">
        <v>0</v>
      </c>
      <c r="D9" s="21" t="s">
        <v>133</v>
      </c>
      <c r="E9" s="57" t="s">
        <v>130</v>
      </c>
      <c r="F9" s="43">
        <v>0</v>
      </c>
      <c r="G9" s="156" t="s">
        <v>2993</v>
      </c>
      <c r="H9" s="57" t="s">
        <v>130</v>
      </c>
      <c r="I9" s="43">
        <v>0</v>
      </c>
      <c r="J9" s="156" t="s">
        <v>2993</v>
      </c>
      <c r="K9" s="57" t="s">
        <v>131</v>
      </c>
      <c r="L9" s="43">
        <v>0</v>
      </c>
      <c r="M9" s="21" t="s">
        <v>134</v>
      </c>
      <c r="N9" s="57" t="s">
        <v>132</v>
      </c>
      <c r="O9" s="43">
        <v>0</v>
      </c>
      <c r="P9" s="21" t="s">
        <v>135</v>
      </c>
      <c r="Q9" s="43"/>
      <c r="R9" s="43"/>
      <c r="S9" s="183" t="s">
        <v>1009</v>
      </c>
      <c r="T9" s="57" t="s">
        <v>1073</v>
      </c>
      <c r="U9" s="43">
        <v>0</v>
      </c>
      <c r="V9" s="165" t="s">
        <v>1074</v>
      </c>
      <c r="W9" s="57" t="s">
        <v>1075</v>
      </c>
      <c r="X9" s="43">
        <v>0</v>
      </c>
      <c r="Y9" s="165" t="s">
        <v>1076</v>
      </c>
      <c r="Z9" s="57" t="s">
        <v>1075</v>
      </c>
      <c r="AA9" s="43">
        <v>0</v>
      </c>
      <c r="AB9" s="165" t="s">
        <v>1077</v>
      </c>
      <c r="AC9" s="57" t="s">
        <v>1078</v>
      </c>
      <c r="AD9" s="43">
        <v>0</v>
      </c>
      <c r="AE9" s="165" t="s">
        <v>1079</v>
      </c>
      <c r="AF9" s="57" t="s">
        <v>1078</v>
      </c>
      <c r="AG9" s="43">
        <v>0</v>
      </c>
      <c r="AH9" s="165" t="s">
        <v>1080</v>
      </c>
    </row>
    <row r="10" spans="1:34" ht="15.75" x14ac:dyDescent="0.25">
      <c r="A10" s="43" t="s">
        <v>136</v>
      </c>
      <c r="B10" s="57" t="s">
        <v>137</v>
      </c>
      <c r="C10" s="43">
        <v>0</v>
      </c>
      <c r="D10" s="156" t="s">
        <v>2994</v>
      </c>
      <c r="E10" s="57" t="s">
        <v>137</v>
      </c>
      <c r="F10" s="43">
        <v>0</v>
      </c>
      <c r="G10" s="156" t="s">
        <v>2994</v>
      </c>
      <c r="H10" s="57" t="s">
        <v>137</v>
      </c>
      <c r="I10" s="43">
        <v>0</v>
      </c>
      <c r="J10" s="156" t="s">
        <v>2994</v>
      </c>
      <c r="K10" s="57" t="s">
        <v>138</v>
      </c>
      <c r="L10" s="43">
        <v>0</v>
      </c>
      <c r="M10" s="156" t="s">
        <v>2995</v>
      </c>
      <c r="N10" s="57" t="s">
        <v>138</v>
      </c>
      <c r="O10" s="43">
        <v>0</v>
      </c>
      <c r="P10" s="156" t="s">
        <v>2995</v>
      </c>
      <c r="Q10" s="43"/>
      <c r="R10" s="43"/>
      <c r="S10" s="183" t="s">
        <v>1010</v>
      </c>
      <c r="T10" s="57" t="s">
        <v>1081</v>
      </c>
      <c r="U10" s="43">
        <v>0</v>
      </c>
      <c r="V10" s="165" t="s">
        <v>1082</v>
      </c>
      <c r="W10" s="57" t="s">
        <v>1083</v>
      </c>
      <c r="X10" s="43">
        <v>0</v>
      </c>
      <c r="Y10" s="165" t="s">
        <v>1084</v>
      </c>
      <c r="Z10" s="57" t="s">
        <v>1083</v>
      </c>
      <c r="AA10" s="43">
        <v>0</v>
      </c>
      <c r="AB10" s="165" t="s">
        <v>1084</v>
      </c>
      <c r="AC10" s="57" t="s">
        <v>1085</v>
      </c>
      <c r="AD10" s="43">
        <v>0</v>
      </c>
      <c r="AE10" s="165" t="s">
        <v>1086</v>
      </c>
      <c r="AF10" s="57" t="s">
        <v>1085</v>
      </c>
      <c r="AG10" s="43">
        <v>0</v>
      </c>
      <c r="AH10" s="165" t="s">
        <v>1080</v>
      </c>
    </row>
    <row r="11" spans="1:34" ht="15.75" x14ac:dyDescent="0.25">
      <c r="A11" s="43" t="s">
        <v>139</v>
      </c>
      <c r="B11" s="125" t="s">
        <v>140</v>
      </c>
      <c r="C11" s="6">
        <v>1</v>
      </c>
      <c r="D11" s="156" t="s">
        <v>2996</v>
      </c>
      <c r="E11" s="125" t="s">
        <v>140</v>
      </c>
      <c r="F11" s="6">
        <v>1</v>
      </c>
      <c r="G11" s="156" t="s">
        <v>2996</v>
      </c>
      <c r="H11" s="57" t="s">
        <v>141</v>
      </c>
      <c r="I11" s="43">
        <v>0</v>
      </c>
      <c r="J11" s="21" t="s">
        <v>143</v>
      </c>
      <c r="K11" s="57" t="s">
        <v>142</v>
      </c>
      <c r="L11" s="43">
        <v>0</v>
      </c>
      <c r="M11" s="156" t="s">
        <v>2997</v>
      </c>
      <c r="N11" s="57" t="s">
        <v>142</v>
      </c>
      <c r="O11" s="43">
        <v>0</v>
      </c>
      <c r="P11" s="156" t="s">
        <v>2997</v>
      </c>
      <c r="Q11" s="43"/>
      <c r="R11" s="43"/>
      <c r="S11" s="182" t="s">
        <v>1011</v>
      </c>
      <c r="T11" s="126"/>
      <c r="U11" s="101"/>
      <c r="V11" s="127"/>
      <c r="W11" s="126"/>
      <c r="X11" s="101"/>
      <c r="Y11" s="127"/>
      <c r="Z11" s="126"/>
      <c r="AA11" s="101"/>
      <c r="AB11" s="127"/>
      <c r="AC11" s="126"/>
      <c r="AD11" s="101"/>
      <c r="AE11" s="127"/>
      <c r="AF11" s="126"/>
      <c r="AG11" s="101"/>
      <c r="AH11" s="127"/>
    </row>
    <row r="12" spans="1:34" ht="15.75" x14ac:dyDescent="0.25">
      <c r="A12" s="43" t="s">
        <v>144</v>
      </c>
      <c r="B12" s="57" t="s">
        <v>145</v>
      </c>
      <c r="C12" s="43">
        <v>0</v>
      </c>
      <c r="D12" s="21" t="s">
        <v>148</v>
      </c>
      <c r="E12" s="57" t="s">
        <v>146</v>
      </c>
      <c r="F12" s="43">
        <v>0</v>
      </c>
      <c r="G12" s="156" t="s">
        <v>2998</v>
      </c>
      <c r="H12" s="57" t="s">
        <v>146</v>
      </c>
      <c r="I12" s="43">
        <v>0</v>
      </c>
      <c r="J12" s="156" t="s">
        <v>2998</v>
      </c>
      <c r="K12" s="57" t="s">
        <v>147</v>
      </c>
      <c r="L12" s="43">
        <v>0</v>
      </c>
      <c r="M12" s="156" t="s">
        <v>2999</v>
      </c>
      <c r="N12" s="57" t="s">
        <v>147</v>
      </c>
      <c r="O12" s="43">
        <v>0</v>
      </c>
      <c r="P12" s="156" t="s">
        <v>2999</v>
      </c>
      <c r="Q12" s="43"/>
      <c r="R12" s="43"/>
      <c r="S12" s="183" t="s">
        <v>1008</v>
      </c>
      <c r="T12" s="125" t="s">
        <v>1087</v>
      </c>
      <c r="U12" s="6">
        <v>1</v>
      </c>
      <c r="V12" s="165" t="s">
        <v>1088</v>
      </c>
      <c r="W12" s="125" t="s">
        <v>1087</v>
      </c>
      <c r="X12" s="6">
        <v>1</v>
      </c>
      <c r="Y12" s="165" t="s">
        <v>1089</v>
      </c>
      <c r="Z12" s="57" t="s">
        <v>1090</v>
      </c>
      <c r="AA12" s="43">
        <v>0</v>
      </c>
      <c r="AB12" s="165" t="s">
        <v>1089</v>
      </c>
      <c r="AC12" s="57" t="s">
        <v>1091</v>
      </c>
      <c r="AD12" s="43">
        <v>0</v>
      </c>
      <c r="AE12" s="165" t="s">
        <v>1092</v>
      </c>
      <c r="AF12" s="57" t="s">
        <v>1093</v>
      </c>
      <c r="AG12" s="43">
        <v>0</v>
      </c>
      <c r="AH12" s="165" t="s">
        <v>1092</v>
      </c>
    </row>
    <row r="13" spans="1:34" ht="15.75" x14ac:dyDescent="0.25">
      <c r="A13" s="43" t="s">
        <v>33</v>
      </c>
      <c r="B13" s="57" t="s">
        <v>149</v>
      </c>
      <c r="C13" s="43">
        <v>0</v>
      </c>
      <c r="D13" s="21" t="s">
        <v>152</v>
      </c>
      <c r="E13" s="57" t="s">
        <v>150</v>
      </c>
      <c r="F13" s="43">
        <v>0</v>
      </c>
      <c r="G13" s="156" t="s">
        <v>3000</v>
      </c>
      <c r="H13" s="57" t="s">
        <v>150</v>
      </c>
      <c r="I13" s="43">
        <v>0</v>
      </c>
      <c r="J13" s="156" t="s">
        <v>3000</v>
      </c>
      <c r="K13" s="125" t="s">
        <v>151</v>
      </c>
      <c r="L13" s="6">
        <v>1</v>
      </c>
      <c r="M13" s="156" t="s">
        <v>3001</v>
      </c>
      <c r="N13" s="125" t="s">
        <v>151</v>
      </c>
      <c r="O13" s="6">
        <v>1</v>
      </c>
      <c r="P13" s="156" t="s">
        <v>3001</v>
      </c>
      <c r="Q13" s="43"/>
      <c r="R13" s="43"/>
      <c r="S13" s="182" t="s">
        <v>1012</v>
      </c>
      <c r="T13" s="126"/>
      <c r="U13" s="101"/>
      <c r="V13" s="127"/>
      <c r="W13" s="126"/>
      <c r="X13" s="101"/>
      <c r="Y13" s="127"/>
      <c r="Z13" s="126"/>
      <c r="AA13" s="101"/>
      <c r="AB13" s="127"/>
      <c r="AC13" s="126"/>
      <c r="AD13" s="101"/>
      <c r="AE13" s="127"/>
      <c r="AF13" s="126"/>
      <c r="AG13" s="101"/>
      <c r="AH13" s="127"/>
    </row>
    <row r="14" spans="1:34" ht="15.75" x14ac:dyDescent="0.25">
      <c r="A14" s="43" t="s">
        <v>57</v>
      </c>
      <c r="B14" s="57" t="s">
        <v>153</v>
      </c>
      <c r="C14" s="43">
        <v>0</v>
      </c>
      <c r="D14" s="156" t="s">
        <v>3002</v>
      </c>
      <c r="E14" s="57" t="s">
        <v>153</v>
      </c>
      <c r="F14" s="43">
        <v>0</v>
      </c>
      <c r="G14" s="156" t="s">
        <v>3002</v>
      </c>
      <c r="H14" s="57" t="s">
        <v>154</v>
      </c>
      <c r="I14" s="43">
        <v>0</v>
      </c>
      <c r="J14" s="21" t="s">
        <v>3002</v>
      </c>
      <c r="K14" s="57" t="s">
        <v>155</v>
      </c>
      <c r="L14" s="43">
        <v>0</v>
      </c>
      <c r="M14" s="156" t="s">
        <v>3003</v>
      </c>
      <c r="N14" s="57" t="s">
        <v>155</v>
      </c>
      <c r="O14" s="43">
        <v>0</v>
      </c>
      <c r="P14" s="156" t="s">
        <v>3003</v>
      </c>
      <c r="Q14" s="43"/>
      <c r="R14" s="43"/>
      <c r="S14" s="183" t="s">
        <v>1008</v>
      </c>
      <c r="T14" s="57" t="s">
        <v>1094</v>
      </c>
      <c r="U14" s="43">
        <v>0</v>
      </c>
      <c r="V14" s="165" t="s">
        <v>1095</v>
      </c>
      <c r="W14" s="57" t="s">
        <v>1096</v>
      </c>
      <c r="X14" s="43">
        <v>0</v>
      </c>
      <c r="Y14" s="165" t="s">
        <v>1097</v>
      </c>
      <c r="Z14" s="57" t="s">
        <v>1098</v>
      </c>
      <c r="AA14" s="43">
        <v>0</v>
      </c>
      <c r="AB14" s="165" t="s">
        <v>1099</v>
      </c>
      <c r="AC14" s="57" t="s">
        <v>1100</v>
      </c>
      <c r="AD14" s="43">
        <v>0</v>
      </c>
      <c r="AE14" s="165" t="s">
        <v>1101</v>
      </c>
      <c r="AF14" s="57" t="s">
        <v>1102</v>
      </c>
      <c r="AG14" s="43">
        <v>0</v>
      </c>
      <c r="AH14" s="165" t="s">
        <v>1103</v>
      </c>
    </row>
    <row r="15" spans="1:34" ht="15.75" x14ac:dyDescent="0.25">
      <c r="A15" s="43" t="s">
        <v>156</v>
      </c>
      <c r="B15" s="57" t="s">
        <v>157</v>
      </c>
      <c r="C15" s="43">
        <v>0</v>
      </c>
      <c r="D15" s="21" t="s">
        <v>161</v>
      </c>
      <c r="E15" s="57" t="s">
        <v>158</v>
      </c>
      <c r="F15" s="43">
        <v>0</v>
      </c>
      <c r="G15" s="156" t="s">
        <v>3004</v>
      </c>
      <c r="H15" s="57" t="s">
        <v>158</v>
      </c>
      <c r="I15" s="43">
        <v>0</v>
      </c>
      <c r="J15" s="156" t="s">
        <v>3004</v>
      </c>
      <c r="K15" s="125" t="s">
        <v>159</v>
      </c>
      <c r="L15" s="6">
        <v>1</v>
      </c>
      <c r="M15" s="21" t="s">
        <v>162</v>
      </c>
      <c r="N15" s="57" t="s">
        <v>160</v>
      </c>
      <c r="O15" s="43">
        <v>0</v>
      </c>
      <c r="P15" s="21" t="s">
        <v>163</v>
      </c>
      <c r="Q15" s="43"/>
      <c r="R15" s="43"/>
      <c r="S15" s="182" t="s">
        <v>1013</v>
      </c>
      <c r="T15" s="126"/>
      <c r="U15" s="101"/>
      <c r="V15" s="127"/>
      <c r="W15" s="126"/>
      <c r="X15" s="101"/>
      <c r="Y15" s="127"/>
      <c r="Z15" s="126"/>
      <c r="AA15" s="101"/>
      <c r="AB15" s="127"/>
      <c r="AC15" s="126"/>
      <c r="AD15" s="101"/>
      <c r="AE15" s="127"/>
      <c r="AF15" s="126"/>
      <c r="AG15" s="101"/>
      <c r="AH15" s="127"/>
    </row>
    <row r="16" spans="1:34" ht="15.75" x14ac:dyDescent="0.25">
      <c r="A16" s="43" t="s">
        <v>164</v>
      </c>
      <c r="B16" s="57" t="s">
        <v>165</v>
      </c>
      <c r="C16" s="43">
        <v>0</v>
      </c>
      <c r="D16" s="21" t="s">
        <v>168</v>
      </c>
      <c r="E16" s="57" t="s">
        <v>166</v>
      </c>
      <c r="F16" s="43">
        <v>0</v>
      </c>
      <c r="G16" s="156" t="s">
        <v>3005</v>
      </c>
      <c r="H16" s="57" t="s">
        <v>166</v>
      </c>
      <c r="I16" s="43">
        <v>0</v>
      </c>
      <c r="J16" s="156" t="s">
        <v>3005</v>
      </c>
      <c r="K16" s="125" t="s">
        <v>167</v>
      </c>
      <c r="L16" s="6">
        <v>1</v>
      </c>
      <c r="M16" s="156" t="s">
        <v>169</v>
      </c>
      <c r="N16" s="125" t="s">
        <v>167</v>
      </c>
      <c r="O16" s="6">
        <v>1</v>
      </c>
      <c r="P16" s="156" t="s">
        <v>169</v>
      </c>
      <c r="Q16" s="43"/>
      <c r="R16" s="43"/>
      <c r="S16" s="183" t="s">
        <v>1008</v>
      </c>
      <c r="T16" s="57" t="s">
        <v>1104</v>
      </c>
      <c r="U16" s="43">
        <v>0</v>
      </c>
      <c r="V16" s="165" t="s">
        <v>1105</v>
      </c>
      <c r="W16" s="57" t="s">
        <v>1104</v>
      </c>
      <c r="X16" s="43">
        <v>0</v>
      </c>
      <c r="Y16" s="165" t="s">
        <v>1106</v>
      </c>
      <c r="Z16" s="57" t="s">
        <v>1104</v>
      </c>
      <c r="AA16" s="43">
        <v>0</v>
      </c>
      <c r="AB16" s="165" t="s">
        <v>1107</v>
      </c>
      <c r="AC16" s="57" t="s">
        <v>1108</v>
      </c>
      <c r="AD16" s="43">
        <v>0</v>
      </c>
      <c r="AE16" s="165" t="s">
        <v>1109</v>
      </c>
      <c r="AF16" s="57" t="s">
        <v>1108</v>
      </c>
      <c r="AG16" s="43">
        <v>0</v>
      </c>
      <c r="AH16" s="165" t="s">
        <v>1110</v>
      </c>
    </row>
    <row r="17" spans="1:34" ht="15.75" x14ac:dyDescent="0.25">
      <c r="A17" s="43" t="s">
        <v>170</v>
      </c>
      <c r="B17" s="57" t="s">
        <v>171</v>
      </c>
      <c r="C17" s="43">
        <v>0</v>
      </c>
      <c r="D17" s="156" t="s">
        <v>3006</v>
      </c>
      <c r="E17" s="57" t="s">
        <v>171</v>
      </c>
      <c r="F17" s="43">
        <v>0</v>
      </c>
      <c r="G17" s="156" t="s">
        <v>3006</v>
      </c>
      <c r="H17" s="57" t="s">
        <v>172</v>
      </c>
      <c r="I17" s="43">
        <v>0</v>
      </c>
      <c r="J17" s="21" t="s">
        <v>174</v>
      </c>
      <c r="K17" s="57" t="s">
        <v>173</v>
      </c>
      <c r="L17" s="43">
        <v>0</v>
      </c>
      <c r="M17" s="156" t="s">
        <v>3007</v>
      </c>
      <c r="N17" s="57" t="s">
        <v>173</v>
      </c>
      <c r="O17" s="43">
        <v>0</v>
      </c>
      <c r="P17" s="156" t="s">
        <v>3007</v>
      </c>
      <c r="Q17" s="43"/>
      <c r="R17" s="43"/>
      <c r="S17" s="182" t="s">
        <v>1014</v>
      </c>
      <c r="T17" s="126"/>
      <c r="U17" s="101"/>
      <c r="V17" s="127"/>
      <c r="W17" s="126"/>
      <c r="X17" s="101"/>
      <c r="Y17" s="127"/>
      <c r="Z17" s="126"/>
      <c r="AA17" s="101"/>
      <c r="AB17" s="127"/>
      <c r="AC17" s="126"/>
      <c r="AD17" s="101"/>
      <c r="AE17" s="127"/>
      <c r="AF17" s="126"/>
      <c r="AG17" s="101"/>
      <c r="AH17" s="127"/>
    </row>
    <row r="18" spans="1:34" ht="15.75" x14ac:dyDescent="0.25">
      <c r="A18" s="43" t="s">
        <v>175</v>
      </c>
      <c r="B18" s="57" t="s">
        <v>176</v>
      </c>
      <c r="C18" s="43">
        <v>0</v>
      </c>
      <c r="D18" s="156" t="s">
        <v>3008</v>
      </c>
      <c r="E18" s="57" t="s">
        <v>176</v>
      </c>
      <c r="F18" s="43">
        <v>0</v>
      </c>
      <c r="G18" s="156" t="s">
        <v>3008</v>
      </c>
      <c r="H18" s="57" t="s">
        <v>176</v>
      </c>
      <c r="I18" s="43">
        <v>0</v>
      </c>
      <c r="J18" s="156" t="s">
        <v>3008</v>
      </c>
      <c r="K18" s="57" t="s">
        <v>177</v>
      </c>
      <c r="L18" s="43">
        <v>0</v>
      </c>
      <c r="M18" s="156" t="s">
        <v>3009</v>
      </c>
      <c r="N18" s="57" t="s">
        <v>177</v>
      </c>
      <c r="O18" s="43">
        <v>0</v>
      </c>
      <c r="P18" s="156" t="s">
        <v>3009</v>
      </c>
      <c r="Q18" s="43"/>
      <c r="R18" s="43"/>
      <c r="S18" s="183" t="s">
        <v>1008</v>
      </c>
      <c r="T18" s="57" t="s">
        <v>141</v>
      </c>
      <c r="U18" s="43">
        <v>0</v>
      </c>
      <c r="V18" s="165" t="s">
        <v>1111</v>
      </c>
      <c r="W18" s="57" t="s">
        <v>141</v>
      </c>
      <c r="X18" s="43">
        <v>0</v>
      </c>
      <c r="Y18" s="165" t="s">
        <v>1111</v>
      </c>
      <c r="Z18" s="57" t="s">
        <v>1112</v>
      </c>
      <c r="AA18" s="43">
        <v>0</v>
      </c>
      <c r="AB18" s="165" t="s">
        <v>1113</v>
      </c>
      <c r="AC18" s="57" t="s">
        <v>1114</v>
      </c>
      <c r="AD18" s="43">
        <v>0</v>
      </c>
      <c r="AE18" s="165" t="s">
        <v>1115</v>
      </c>
      <c r="AF18" s="57" t="s">
        <v>1114</v>
      </c>
      <c r="AG18" s="43">
        <v>0</v>
      </c>
      <c r="AH18" s="165" t="s">
        <v>1116</v>
      </c>
    </row>
    <row r="19" spans="1:34" ht="15.75" x14ac:dyDescent="0.25">
      <c r="A19" s="43" t="s">
        <v>178</v>
      </c>
      <c r="B19" s="57" t="s">
        <v>179</v>
      </c>
      <c r="C19" s="43">
        <v>0</v>
      </c>
      <c r="D19" s="21" t="s">
        <v>183</v>
      </c>
      <c r="E19" s="174" t="s">
        <v>180</v>
      </c>
      <c r="F19" s="43">
        <v>0</v>
      </c>
      <c r="G19" s="21" t="s">
        <v>184</v>
      </c>
      <c r="H19" s="57" t="s">
        <v>181</v>
      </c>
      <c r="I19" s="43">
        <v>0</v>
      </c>
      <c r="J19" s="21" t="s">
        <v>185</v>
      </c>
      <c r="K19" s="57" t="s">
        <v>182</v>
      </c>
      <c r="L19" s="43">
        <v>0</v>
      </c>
      <c r="M19" s="156" t="s">
        <v>3010</v>
      </c>
      <c r="N19" s="57" t="s">
        <v>182</v>
      </c>
      <c r="O19" s="43">
        <v>0</v>
      </c>
      <c r="P19" s="156" t="s">
        <v>3010</v>
      </c>
      <c r="Q19" s="43"/>
      <c r="R19" s="43"/>
      <c r="S19" s="182" t="s">
        <v>1015</v>
      </c>
      <c r="T19" s="126"/>
      <c r="U19" s="101"/>
      <c r="V19" s="127"/>
      <c r="W19" s="126"/>
      <c r="X19" s="101"/>
      <c r="Y19" s="127"/>
      <c r="Z19" s="126"/>
      <c r="AA19" s="101"/>
      <c r="AB19" s="127"/>
      <c r="AC19" s="126"/>
      <c r="AD19" s="101"/>
      <c r="AE19" s="127"/>
      <c r="AF19" s="126"/>
      <c r="AG19" s="101"/>
      <c r="AH19" s="127"/>
    </row>
    <row r="20" spans="1:34" ht="15.75" x14ac:dyDescent="0.25">
      <c r="A20" s="43" t="s">
        <v>186</v>
      </c>
      <c r="B20" s="57" t="s">
        <v>187</v>
      </c>
      <c r="C20" s="43">
        <v>0</v>
      </c>
      <c r="D20" s="21" t="s">
        <v>190</v>
      </c>
      <c r="E20" s="57" t="s">
        <v>188</v>
      </c>
      <c r="F20" s="43">
        <v>0</v>
      </c>
      <c r="G20" s="156" t="s">
        <v>3011</v>
      </c>
      <c r="H20" s="57" t="s">
        <v>188</v>
      </c>
      <c r="I20" s="43">
        <v>0</v>
      </c>
      <c r="J20" s="156" t="s">
        <v>3011</v>
      </c>
      <c r="K20" s="57" t="s">
        <v>189</v>
      </c>
      <c r="L20" s="43">
        <v>0</v>
      </c>
      <c r="M20" s="156" t="s">
        <v>3012</v>
      </c>
      <c r="N20" s="57" t="s">
        <v>189</v>
      </c>
      <c r="O20" s="43">
        <v>0</v>
      </c>
      <c r="P20" s="156" t="s">
        <v>3012</v>
      </c>
      <c r="Q20" s="43"/>
      <c r="R20" s="43"/>
      <c r="S20" s="183" t="s">
        <v>1009</v>
      </c>
      <c r="T20" s="57" t="s">
        <v>1117</v>
      </c>
      <c r="U20" s="43">
        <v>0</v>
      </c>
      <c r="V20" s="165" t="s">
        <v>1118</v>
      </c>
      <c r="W20" s="57" t="s">
        <v>1119</v>
      </c>
      <c r="X20" s="43">
        <v>0</v>
      </c>
      <c r="Y20" s="165" t="s">
        <v>1120</v>
      </c>
      <c r="Z20" s="57" t="s">
        <v>1119</v>
      </c>
      <c r="AA20" s="43">
        <v>0</v>
      </c>
      <c r="AB20" s="165" t="s">
        <v>1120</v>
      </c>
      <c r="AC20" s="125" t="s">
        <v>1121</v>
      </c>
      <c r="AD20" s="6">
        <v>1</v>
      </c>
      <c r="AE20" s="165" t="s">
        <v>1122</v>
      </c>
      <c r="AF20" s="125" t="s">
        <v>1121</v>
      </c>
      <c r="AG20" s="6">
        <v>1</v>
      </c>
      <c r="AH20" s="165" t="s">
        <v>1123</v>
      </c>
    </row>
    <row r="21" spans="1:34" ht="15.75" x14ac:dyDescent="0.25">
      <c r="A21" s="43" t="s">
        <v>191</v>
      </c>
      <c r="B21" s="57" t="s">
        <v>181</v>
      </c>
      <c r="C21" s="43">
        <v>0</v>
      </c>
      <c r="D21" s="21" t="s">
        <v>3013</v>
      </c>
      <c r="E21" s="175" t="s">
        <v>192</v>
      </c>
      <c r="F21" s="176">
        <v>1</v>
      </c>
      <c r="G21" s="21" t="s">
        <v>194</v>
      </c>
      <c r="H21" s="57" t="s">
        <v>193</v>
      </c>
      <c r="I21" s="43">
        <v>0</v>
      </c>
      <c r="J21" s="21" t="s">
        <v>195</v>
      </c>
      <c r="K21" s="57" t="s">
        <v>670</v>
      </c>
      <c r="L21" s="43" t="s">
        <v>670</v>
      </c>
      <c r="M21" s="58" t="s">
        <v>289</v>
      </c>
      <c r="N21" s="57" t="s">
        <v>670</v>
      </c>
      <c r="O21" s="43" t="s">
        <v>670</v>
      </c>
      <c r="P21" s="58" t="s">
        <v>289</v>
      </c>
      <c r="Q21" s="43"/>
      <c r="R21" s="43"/>
      <c r="S21" s="182" t="s">
        <v>1016</v>
      </c>
      <c r="T21" s="126"/>
      <c r="U21" s="101"/>
      <c r="V21" s="127"/>
      <c r="W21" s="126"/>
      <c r="X21" s="101"/>
      <c r="Y21" s="127"/>
      <c r="Z21" s="126"/>
      <c r="AA21" s="101"/>
      <c r="AB21" s="127"/>
      <c r="AC21" s="126"/>
      <c r="AD21" s="101"/>
      <c r="AE21" s="127"/>
      <c r="AF21" s="126"/>
      <c r="AG21" s="101"/>
      <c r="AH21" s="127"/>
    </row>
    <row r="22" spans="1:34" ht="15.75" x14ac:dyDescent="0.25">
      <c r="A22" s="43" t="s">
        <v>196</v>
      </c>
      <c r="B22" s="57" t="s">
        <v>180</v>
      </c>
      <c r="C22" s="43">
        <v>0</v>
      </c>
      <c r="D22" s="21" t="s">
        <v>199</v>
      </c>
      <c r="E22" s="57" t="s">
        <v>197</v>
      </c>
      <c r="F22" s="43">
        <v>0</v>
      </c>
      <c r="G22" s="21" t="s">
        <v>184</v>
      </c>
      <c r="H22" s="57" t="s">
        <v>198</v>
      </c>
      <c r="I22" s="43">
        <v>0</v>
      </c>
      <c r="J22" s="21" t="s">
        <v>200</v>
      </c>
      <c r="K22" s="57" t="s">
        <v>670</v>
      </c>
      <c r="L22" s="43" t="s">
        <v>670</v>
      </c>
      <c r="M22" s="58" t="s">
        <v>289</v>
      </c>
      <c r="N22" s="57" t="s">
        <v>670</v>
      </c>
      <c r="O22" s="43" t="s">
        <v>670</v>
      </c>
      <c r="P22" s="58" t="s">
        <v>289</v>
      </c>
      <c r="Q22" s="43"/>
      <c r="R22" s="43"/>
      <c r="S22" s="183" t="s">
        <v>1008</v>
      </c>
      <c r="T22" s="57" t="s">
        <v>149</v>
      </c>
      <c r="U22" s="43">
        <v>0</v>
      </c>
      <c r="V22" s="165" t="s">
        <v>1124</v>
      </c>
      <c r="W22" s="57" t="s">
        <v>1125</v>
      </c>
      <c r="X22" s="43">
        <v>0</v>
      </c>
      <c r="Y22" s="165" t="s">
        <v>1126</v>
      </c>
      <c r="Z22" s="57" t="s">
        <v>1127</v>
      </c>
      <c r="AA22" s="43">
        <v>0</v>
      </c>
      <c r="AB22" s="165" t="s">
        <v>1128</v>
      </c>
      <c r="AC22" s="57" t="s">
        <v>1129</v>
      </c>
      <c r="AD22" s="43">
        <v>0</v>
      </c>
      <c r="AE22" s="165" t="s">
        <v>1130</v>
      </c>
      <c r="AF22" s="57" t="s">
        <v>1129</v>
      </c>
      <c r="AG22" s="43">
        <v>0</v>
      </c>
      <c r="AH22" s="165" t="s">
        <v>1131</v>
      </c>
    </row>
    <row r="23" spans="1:34" ht="15.75" x14ac:dyDescent="0.25">
      <c r="A23" s="43" t="s">
        <v>201</v>
      </c>
      <c r="B23" s="57" t="s">
        <v>202</v>
      </c>
      <c r="C23" s="43">
        <v>0</v>
      </c>
      <c r="D23" s="156" t="s">
        <v>3014</v>
      </c>
      <c r="E23" s="57" t="s">
        <v>202</v>
      </c>
      <c r="F23" s="43">
        <v>0</v>
      </c>
      <c r="G23" s="156" t="s">
        <v>3014</v>
      </c>
      <c r="H23" s="57" t="s">
        <v>203</v>
      </c>
      <c r="I23" s="43">
        <v>0</v>
      </c>
      <c r="J23" s="21" t="s">
        <v>204</v>
      </c>
      <c r="K23" s="57" t="s">
        <v>670</v>
      </c>
      <c r="L23" s="43" t="s">
        <v>670</v>
      </c>
      <c r="M23" s="58" t="s">
        <v>289</v>
      </c>
      <c r="N23" s="57" t="s">
        <v>670</v>
      </c>
      <c r="O23" s="43" t="s">
        <v>670</v>
      </c>
      <c r="P23" s="58" t="s">
        <v>289</v>
      </c>
      <c r="Q23" s="43"/>
      <c r="R23" s="43"/>
      <c r="S23" s="182" t="s">
        <v>1017</v>
      </c>
      <c r="T23" s="126"/>
      <c r="U23" s="101"/>
      <c r="V23" s="127"/>
      <c r="W23" s="126"/>
      <c r="X23" s="101"/>
      <c r="Y23" s="127"/>
      <c r="Z23" s="126"/>
      <c r="AA23" s="101"/>
      <c r="AB23" s="127"/>
      <c r="AC23" s="126"/>
      <c r="AD23" s="101"/>
      <c r="AE23" s="127"/>
      <c r="AF23" s="126"/>
      <c r="AG23" s="101"/>
      <c r="AH23" s="127"/>
    </row>
    <row r="24" spans="1:34" ht="15.75" x14ac:dyDescent="0.25">
      <c r="A24" s="43" t="s">
        <v>205</v>
      </c>
      <c r="B24" s="57" t="s">
        <v>206</v>
      </c>
      <c r="C24" s="43">
        <v>0</v>
      </c>
      <c r="D24" s="156" t="s">
        <v>3015</v>
      </c>
      <c r="E24" s="57" t="s">
        <v>206</v>
      </c>
      <c r="F24" s="43">
        <v>0</v>
      </c>
      <c r="G24" s="156" t="s">
        <v>3015</v>
      </c>
      <c r="H24" s="57" t="s">
        <v>207</v>
      </c>
      <c r="I24" s="43">
        <v>0</v>
      </c>
      <c r="J24" s="21" t="s">
        <v>208</v>
      </c>
      <c r="K24" s="57" t="s">
        <v>670</v>
      </c>
      <c r="L24" s="43" t="s">
        <v>670</v>
      </c>
      <c r="M24" s="58" t="s">
        <v>289</v>
      </c>
      <c r="N24" s="57" t="s">
        <v>670</v>
      </c>
      <c r="O24" s="43" t="s">
        <v>670</v>
      </c>
      <c r="P24" s="58" t="s">
        <v>289</v>
      </c>
      <c r="Q24" s="43"/>
      <c r="R24" s="43"/>
      <c r="S24" s="183" t="s">
        <v>1008</v>
      </c>
      <c r="T24" s="57" t="s">
        <v>1132</v>
      </c>
      <c r="U24" s="43">
        <v>0</v>
      </c>
      <c r="V24" s="165" t="s">
        <v>1133</v>
      </c>
      <c r="W24" s="57" t="s">
        <v>1132</v>
      </c>
      <c r="X24" s="43">
        <v>0</v>
      </c>
      <c r="Y24" s="165" t="s">
        <v>1134</v>
      </c>
      <c r="Z24" s="57" t="s">
        <v>1135</v>
      </c>
      <c r="AA24" s="43">
        <v>0</v>
      </c>
      <c r="AB24" s="159" t="s">
        <v>1136</v>
      </c>
      <c r="AC24" s="125" t="s">
        <v>1137</v>
      </c>
      <c r="AD24" s="6">
        <v>1</v>
      </c>
      <c r="AE24" s="165" t="s">
        <v>1138</v>
      </c>
      <c r="AF24" s="125" t="s">
        <v>1137</v>
      </c>
      <c r="AG24" s="6">
        <v>1</v>
      </c>
      <c r="AH24" s="165" t="s">
        <v>1139</v>
      </c>
    </row>
    <row r="25" spans="1:34" ht="15.75" x14ac:dyDescent="0.25">
      <c r="A25" s="43" t="s">
        <v>209</v>
      </c>
      <c r="B25" s="125" t="s">
        <v>210</v>
      </c>
      <c r="C25" s="6">
        <v>1</v>
      </c>
      <c r="D25" s="156" t="s">
        <v>3016</v>
      </c>
      <c r="E25" s="125" t="s">
        <v>210</v>
      </c>
      <c r="F25" s="6">
        <v>1</v>
      </c>
      <c r="G25" s="156" t="s">
        <v>3016</v>
      </c>
      <c r="H25" s="125" t="s">
        <v>211</v>
      </c>
      <c r="I25" s="6">
        <v>1</v>
      </c>
      <c r="J25" s="21" t="s">
        <v>212</v>
      </c>
      <c r="K25" s="57" t="s">
        <v>670</v>
      </c>
      <c r="L25" s="43" t="s">
        <v>670</v>
      </c>
      <c r="M25" s="58" t="s">
        <v>289</v>
      </c>
      <c r="N25" s="57" t="s">
        <v>670</v>
      </c>
      <c r="O25" s="43" t="s">
        <v>670</v>
      </c>
      <c r="P25" s="58" t="s">
        <v>289</v>
      </c>
      <c r="Q25" s="43"/>
      <c r="R25" s="43"/>
      <c r="S25" s="182" t="s">
        <v>1018</v>
      </c>
      <c r="T25" s="126"/>
      <c r="U25" s="101"/>
      <c r="V25" s="127"/>
      <c r="W25" s="126"/>
      <c r="X25" s="101"/>
      <c r="Y25" s="127"/>
      <c r="Z25" s="126"/>
      <c r="AA25" s="101"/>
      <c r="AB25" s="127"/>
      <c r="AC25" s="126"/>
      <c r="AD25" s="101"/>
      <c r="AE25" s="127"/>
      <c r="AF25" s="126"/>
      <c r="AG25" s="101"/>
      <c r="AH25" s="127"/>
    </row>
    <row r="26" spans="1:34" ht="15.75" x14ac:dyDescent="0.25">
      <c r="A26" s="43" t="s">
        <v>213</v>
      </c>
      <c r="B26" s="57" t="s">
        <v>214</v>
      </c>
      <c r="C26" s="43">
        <v>0</v>
      </c>
      <c r="D26" s="156" t="s">
        <v>3017</v>
      </c>
      <c r="E26" s="57" t="s">
        <v>214</v>
      </c>
      <c r="F26" s="43">
        <v>0</v>
      </c>
      <c r="G26" s="156" t="s">
        <v>3017</v>
      </c>
      <c r="H26" s="57" t="s">
        <v>214</v>
      </c>
      <c r="I26" s="43">
        <v>0</v>
      </c>
      <c r="J26" s="156" t="s">
        <v>3017</v>
      </c>
      <c r="K26" s="57" t="s">
        <v>670</v>
      </c>
      <c r="L26" s="43" t="s">
        <v>670</v>
      </c>
      <c r="M26" s="58" t="s">
        <v>289</v>
      </c>
      <c r="N26" s="57" t="s">
        <v>670</v>
      </c>
      <c r="O26" s="43" t="s">
        <v>670</v>
      </c>
      <c r="P26" s="58" t="s">
        <v>289</v>
      </c>
      <c r="Q26" s="43"/>
      <c r="R26" s="43"/>
      <c r="S26" s="183" t="s">
        <v>1008</v>
      </c>
      <c r="T26" s="57" t="s">
        <v>1140</v>
      </c>
      <c r="U26" s="43">
        <v>0</v>
      </c>
      <c r="V26" s="159" t="s">
        <v>1141</v>
      </c>
      <c r="W26" s="57" t="s">
        <v>1140</v>
      </c>
      <c r="X26" s="43">
        <v>0</v>
      </c>
      <c r="Y26" s="159" t="s">
        <v>1142</v>
      </c>
      <c r="Z26" s="57" t="s">
        <v>1143</v>
      </c>
      <c r="AA26" s="43">
        <v>0</v>
      </c>
      <c r="AB26" s="159" t="s">
        <v>1144</v>
      </c>
      <c r="AC26" s="57" t="s">
        <v>1145</v>
      </c>
      <c r="AD26" s="43">
        <v>0</v>
      </c>
      <c r="AE26" s="166" t="s">
        <v>1146</v>
      </c>
      <c r="AF26" s="125" t="s">
        <v>1147</v>
      </c>
      <c r="AG26" s="6">
        <v>1</v>
      </c>
      <c r="AH26" s="166" t="s">
        <v>1148</v>
      </c>
    </row>
    <row r="27" spans="1:34" ht="15.75" x14ac:dyDescent="0.25">
      <c r="A27" s="43" t="s">
        <v>215</v>
      </c>
      <c r="B27" s="57" t="s">
        <v>216</v>
      </c>
      <c r="C27" s="43">
        <v>0</v>
      </c>
      <c r="D27" s="156" t="s">
        <v>3018</v>
      </c>
      <c r="E27" s="57" t="s">
        <v>216</v>
      </c>
      <c r="F27" s="43">
        <v>0</v>
      </c>
      <c r="G27" s="156" t="s">
        <v>3018</v>
      </c>
      <c r="H27" s="57" t="s">
        <v>217</v>
      </c>
      <c r="I27" s="43">
        <v>0</v>
      </c>
      <c r="J27" s="21" t="s">
        <v>218</v>
      </c>
      <c r="K27" s="57" t="s">
        <v>670</v>
      </c>
      <c r="L27" s="43" t="s">
        <v>670</v>
      </c>
      <c r="M27" s="58" t="s">
        <v>289</v>
      </c>
      <c r="N27" s="57" t="s">
        <v>670</v>
      </c>
      <c r="O27" s="43" t="s">
        <v>670</v>
      </c>
      <c r="P27" s="58" t="s">
        <v>289</v>
      </c>
      <c r="Q27" s="43"/>
      <c r="R27" s="43"/>
      <c r="S27" s="182" t="s">
        <v>1019</v>
      </c>
      <c r="T27" s="126"/>
      <c r="U27" s="101"/>
      <c r="V27" s="127"/>
      <c r="W27" s="126"/>
      <c r="X27" s="101"/>
      <c r="Y27" s="127"/>
      <c r="Z27" s="126"/>
      <c r="AA27" s="101"/>
      <c r="AB27" s="127"/>
      <c r="AC27" s="126"/>
      <c r="AD27" s="101"/>
      <c r="AE27" s="127"/>
      <c r="AF27" s="126"/>
      <c r="AG27" s="101"/>
      <c r="AH27" s="127"/>
    </row>
    <row r="28" spans="1:34" ht="15.75" x14ac:dyDescent="0.25">
      <c r="A28" s="43" t="s">
        <v>219</v>
      </c>
      <c r="B28" s="57" t="s">
        <v>289</v>
      </c>
      <c r="C28" s="43" t="s">
        <v>670</v>
      </c>
      <c r="D28" s="58" t="s">
        <v>289</v>
      </c>
      <c r="E28" s="57" t="s">
        <v>289</v>
      </c>
      <c r="F28" s="43" t="s">
        <v>670</v>
      </c>
      <c r="G28" s="58" t="s">
        <v>289</v>
      </c>
      <c r="H28" s="57" t="s">
        <v>289</v>
      </c>
      <c r="I28" s="43" t="s">
        <v>670</v>
      </c>
      <c r="J28" s="58" t="s">
        <v>289</v>
      </c>
      <c r="K28" s="57" t="s">
        <v>220</v>
      </c>
      <c r="L28" s="43">
        <v>0</v>
      </c>
      <c r="M28" s="156" t="s">
        <v>3019</v>
      </c>
      <c r="N28" s="57" t="s">
        <v>220</v>
      </c>
      <c r="O28" s="43">
        <v>0</v>
      </c>
      <c r="P28" s="156" t="s">
        <v>3019</v>
      </c>
      <c r="Q28" s="43"/>
      <c r="R28" s="43"/>
      <c r="S28" s="183" t="s">
        <v>1008</v>
      </c>
      <c r="T28" s="57" t="s">
        <v>1149</v>
      </c>
      <c r="U28" s="43">
        <v>0</v>
      </c>
      <c r="V28" s="159" t="s">
        <v>1150</v>
      </c>
      <c r="W28" s="57" t="s">
        <v>1149</v>
      </c>
      <c r="X28" s="43">
        <v>0</v>
      </c>
      <c r="Y28" s="159" t="s">
        <v>1151</v>
      </c>
      <c r="Z28" s="57" t="s">
        <v>1152</v>
      </c>
      <c r="AA28" s="43">
        <v>0</v>
      </c>
      <c r="AB28" s="159" t="s">
        <v>1153</v>
      </c>
      <c r="AC28" s="57" t="s">
        <v>1154</v>
      </c>
      <c r="AD28" s="43">
        <v>0</v>
      </c>
      <c r="AE28" s="165" t="s">
        <v>1155</v>
      </c>
      <c r="AF28" s="57" t="s">
        <v>1154</v>
      </c>
      <c r="AG28" s="43">
        <v>0</v>
      </c>
      <c r="AH28" s="165" t="s">
        <v>1156</v>
      </c>
    </row>
    <row r="29" spans="1:34" ht="15.75" x14ac:dyDescent="0.25">
      <c r="A29" s="43" t="s">
        <v>221</v>
      </c>
      <c r="B29" s="57" t="s">
        <v>289</v>
      </c>
      <c r="C29" s="43" t="s">
        <v>670</v>
      </c>
      <c r="D29" s="58" t="s">
        <v>289</v>
      </c>
      <c r="E29" s="57" t="s">
        <v>289</v>
      </c>
      <c r="F29" s="43" t="s">
        <v>670</v>
      </c>
      <c r="G29" s="58" t="s">
        <v>289</v>
      </c>
      <c r="H29" s="57" t="s">
        <v>289</v>
      </c>
      <c r="I29" s="43" t="s">
        <v>670</v>
      </c>
      <c r="J29" s="58" t="s">
        <v>289</v>
      </c>
      <c r="K29" s="57" t="s">
        <v>222</v>
      </c>
      <c r="L29" s="43">
        <v>0</v>
      </c>
      <c r="M29" s="156" t="s">
        <v>3020</v>
      </c>
      <c r="N29" s="57" t="s">
        <v>222</v>
      </c>
      <c r="O29" s="43">
        <v>0</v>
      </c>
      <c r="P29" s="156" t="s">
        <v>3020</v>
      </c>
      <c r="Q29" s="43"/>
      <c r="R29" s="43"/>
      <c r="S29" s="182" t="s">
        <v>1020</v>
      </c>
      <c r="T29" s="126"/>
      <c r="U29" s="101"/>
      <c r="V29" s="127"/>
      <c r="W29" s="126"/>
      <c r="X29" s="101"/>
      <c r="Y29" s="127"/>
      <c r="Z29" s="126"/>
      <c r="AA29" s="101"/>
      <c r="AB29" s="127"/>
      <c r="AC29" s="126"/>
      <c r="AD29" s="101"/>
      <c r="AE29" s="127"/>
      <c r="AF29" s="126"/>
      <c r="AG29" s="101"/>
      <c r="AH29" s="127"/>
    </row>
    <row r="30" spans="1:34" ht="15.75" x14ac:dyDescent="0.25">
      <c r="A30" s="43" t="s">
        <v>60</v>
      </c>
      <c r="B30" s="57" t="s">
        <v>289</v>
      </c>
      <c r="C30" s="43" t="s">
        <v>670</v>
      </c>
      <c r="D30" s="58" t="s">
        <v>289</v>
      </c>
      <c r="E30" s="57" t="s">
        <v>289</v>
      </c>
      <c r="F30" s="43" t="s">
        <v>670</v>
      </c>
      <c r="G30" s="58" t="s">
        <v>289</v>
      </c>
      <c r="H30" s="57" t="s">
        <v>289</v>
      </c>
      <c r="I30" s="43" t="s">
        <v>670</v>
      </c>
      <c r="J30" s="58" t="s">
        <v>289</v>
      </c>
      <c r="K30" s="125" t="s">
        <v>223</v>
      </c>
      <c r="L30" s="6">
        <v>1</v>
      </c>
      <c r="M30" s="156" t="s">
        <v>3021</v>
      </c>
      <c r="N30" s="125" t="s">
        <v>223</v>
      </c>
      <c r="O30" s="6">
        <v>1</v>
      </c>
      <c r="P30" s="156" t="s">
        <v>3021</v>
      </c>
      <c r="Q30" s="43"/>
      <c r="R30" s="43"/>
      <c r="S30" s="183" t="s">
        <v>1021</v>
      </c>
      <c r="T30" s="57" t="s">
        <v>1157</v>
      </c>
      <c r="U30" s="43">
        <v>0</v>
      </c>
      <c r="V30" s="159" t="s">
        <v>1158</v>
      </c>
      <c r="W30" s="57" t="s">
        <v>1094</v>
      </c>
      <c r="X30" s="43">
        <v>0</v>
      </c>
      <c r="Y30" s="159" t="s">
        <v>1159</v>
      </c>
      <c r="Z30" s="57" t="s">
        <v>1094</v>
      </c>
      <c r="AA30" s="43">
        <v>0</v>
      </c>
      <c r="AB30" s="159" t="s">
        <v>1160</v>
      </c>
      <c r="AC30" s="57" t="s">
        <v>1161</v>
      </c>
      <c r="AD30" s="43">
        <v>0</v>
      </c>
      <c r="AE30" s="165" t="s">
        <v>1162</v>
      </c>
      <c r="AF30" s="57" t="s">
        <v>1161</v>
      </c>
      <c r="AG30" s="43">
        <v>0</v>
      </c>
      <c r="AH30" s="165" t="s">
        <v>1163</v>
      </c>
    </row>
    <row r="31" spans="1:34" ht="15.75" x14ac:dyDescent="0.25">
      <c r="A31" s="43" t="s">
        <v>224</v>
      </c>
      <c r="B31" s="57" t="s">
        <v>289</v>
      </c>
      <c r="C31" s="43" t="s">
        <v>670</v>
      </c>
      <c r="D31" s="58" t="s">
        <v>289</v>
      </c>
      <c r="E31" s="57" t="s">
        <v>289</v>
      </c>
      <c r="F31" s="43" t="s">
        <v>670</v>
      </c>
      <c r="G31" s="58" t="s">
        <v>289</v>
      </c>
      <c r="H31" s="57" t="s">
        <v>289</v>
      </c>
      <c r="I31" s="43" t="s">
        <v>670</v>
      </c>
      <c r="J31" s="58" t="s">
        <v>289</v>
      </c>
      <c r="K31" s="125" t="s">
        <v>225</v>
      </c>
      <c r="L31" s="6">
        <v>1</v>
      </c>
      <c r="M31" s="156" t="s">
        <v>3022</v>
      </c>
      <c r="N31" s="125" t="s">
        <v>225</v>
      </c>
      <c r="O31" s="6">
        <v>1</v>
      </c>
      <c r="P31" s="156" t="s">
        <v>3022</v>
      </c>
      <c r="Q31" s="43"/>
      <c r="R31" s="43"/>
      <c r="S31" s="182" t="s">
        <v>1022</v>
      </c>
      <c r="T31" s="126"/>
      <c r="U31" s="101"/>
      <c r="V31" s="127"/>
      <c r="W31" s="126"/>
      <c r="X31" s="101"/>
      <c r="Y31" s="127"/>
      <c r="Z31" s="126"/>
      <c r="AA31" s="101"/>
      <c r="AB31" s="127"/>
      <c r="AC31" s="126"/>
      <c r="AD31" s="101"/>
      <c r="AE31" s="127"/>
      <c r="AF31" s="126"/>
      <c r="AG31" s="101"/>
      <c r="AH31" s="127"/>
    </row>
    <row r="32" spans="1:34" ht="15.75" x14ac:dyDescent="0.25">
      <c r="A32" s="43" t="s">
        <v>226</v>
      </c>
      <c r="B32" s="57" t="s">
        <v>289</v>
      </c>
      <c r="C32" s="43" t="s">
        <v>670</v>
      </c>
      <c r="D32" s="58" t="s">
        <v>289</v>
      </c>
      <c r="E32" s="57" t="s">
        <v>289</v>
      </c>
      <c r="F32" s="43" t="s">
        <v>670</v>
      </c>
      <c r="G32" s="58" t="s">
        <v>289</v>
      </c>
      <c r="H32" s="57" t="s">
        <v>289</v>
      </c>
      <c r="I32" s="43" t="s">
        <v>670</v>
      </c>
      <c r="J32" s="58" t="s">
        <v>289</v>
      </c>
      <c r="K32" s="57" t="s">
        <v>227</v>
      </c>
      <c r="L32" s="43">
        <v>0</v>
      </c>
      <c r="M32" s="156" t="s">
        <v>3023</v>
      </c>
      <c r="N32" s="57" t="s">
        <v>227</v>
      </c>
      <c r="O32" s="43">
        <v>0</v>
      </c>
      <c r="P32" s="156" t="s">
        <v>3023</v>
      </c>
      <c r="Q32" s="43"/>
      <c r="R32" s="43"/>
      <c r="S32" s="183" t="s">
        <v>1008</v>
      </c>
      <c r="T32" s="57" t="s">
        <v>1164</v>
      </c>
      <c r="U32" s="43">
        <v>0</v>
      </c>
      <c r="V32" s="159" t="s">
        <v>1165</v>
      </c>
      <c r="W32" s="57" t="s">
        <v>1164</v>
      </c>
      <c r="X32" s="43">
        <v>0</v>
      </c>
      <c r="Y32" s="159" t="s">
        <v>1166</v>
      </c>
      <c r="Z32" s="57" t="s">
        <v>1164</v>
      </c>
      <c r="AA32" s="43">
        <v>0</v>
      </c>
      <c r="AB32" s="159" t="s">
        <v>1167</v>
      </c>
      <c r="AC32" s="125" t="s">
        <v>1168</v>
      </c>
      <c r="AD32" s="6">
        <v>1</v>
      </c>
      <c r="AE32" s="165" t="s">
        <v>1169</v>
      </c>
      <c r="AF32" s="125" t="s">
        <v>1170</v>
      </c>
      <c r="AG32" s="6">
        <v>1</v>
      </c>
      <c r="AH32" s="165" t="s">
        <v>1169</v>
      </c>
    </row>
    <row r="33" spans="1:34" ht="15.75" x14ac:dyDescent="0.25">
      <c r="A33" s="43" t="s">
        <v>228</v>
      </c>
      <c r="B33" s="57" t="s">
        <v>289</v>
      </c>
      <c r="C33" s="43" t="s">
        <v>670</v>
      </c>
      <c r="D33" s="58" t="s">
        <v>289</v>
      </c>
      <c r="E33" s="57" t="s">
        <v>289</v>
      </c>
      <c r="F33" s="43" t="s">
        <v>670</v>
      </c>
      <c r="G33" s="58" t="s">
        <v>289</v>
      </c>
      <c r="H33" s="57" t="s">
        <v>289</v>
      </c>
      <c r="I33" s="43" t="s">
        <v>670</v>
      </c>
      <c r="J33" s="58" t="s">
        <v>289</v>
      </c>
      <c r="K33" s="125" t="s">
        <v>229</v>
      </c>
      <c r="L33" s="6">
        <v>1</v>
      </c>
      <c r="M33" s="156" t="s">
        <v>3024</v>
      </c>
      <c r="N33" s="125" t="s">
        <v>229</v>
      </c>
      <c r="O33" s="6">
        <v>1</v>
      </c>
      <c r="P33" s="156" t="s">
        <v>3024</v>
      </c>
      <c r="Q33" s="43"/>
      <c r="R33" s="43"/>
      <c r="S33" s="182" t="s">
        <v>1023</v>
      </c>
      <c r="T33" s="126"/>
      <c r="U33" s="101"/>
      <c r="V33" s="127"/>
      <c r="W33" s="126"/>
      <c r="X33" s="101"/>
      <c r="Y33" s="127"/>
      <c r="Z33" s="126"/>
      <c r="AA33" s="101"/>
      <c r="AB33" s="127"/>
      <c r="AC33" s="126"/>
      <c r="AD33" s="101"/>
      <c r="AE33" s="127"/>
      <c r="AF33" s="126"/>
      <c r="AG33" s="101"/>
      <c r="AH33" s="127"/>
    </row>
    <row r="34" spans="1:34" ht="15.75" x14ac:dyDescent="0.25">
      <c r="A34" s="43" t="s">
        <v>230</v>
      </c>
      <c r="B34" s="57" t="s">
        <v>289</v>
      </c>
      <c r="C34" s="43" t="s">
        <v>670</v>
      </c>
      <c r="D34" s="58" t="s">
        <v>289</v>
      </c>
      <c r="E34" s="57" t="s">
        <v>289</v>
      </c>
      <c r="F34" s="43" t="s">
        <v>670</v>
      </c>
      <c r="G34" s="58" t="s">
        <v>289</v>
      </c>
      <c r="H34" s="57" t="s">
        <v>289</v>
      </c>
      <c r="I34" s="43" t="s">
        <v>670</v>
      </c>
      <c r="J34" s="58" t="s">
        <v>289</v>
      </c>
      <c r="K34" s="125" t="s">
        <v>231</v>
      </c>
      <c r="L34" s="6">
        <v>1</v>
      </c>
      <c r="M34" s="156" t="s">
        <v>3025</v>
      </c>
      <c r="N34" s="125" t="s">
        <v>231</v>
      </c>
      <c r="O34" s="6">
        <v>1</v>
      </c>
      <c r="P34" s="156" t="s">
        <v>3025</v>
      </c>
      <c r="Q34" s="43"/>
      <c r="R34" s="43"/>
      <c r="S34" s="183" t="s">
        <v>1008</v>
      </c>
      <c r="T34" s="57" t="s">
        <v>1171</v>
      </c>
      <c r="U34" s="43">
        <v>0</v>
      </c>
      <c r="V34" s="159" t="s">
        <v>1172</v>
      </c>
      <c r="W34" s="57" t="s">
        <v>1173</v>
      </c>
      <c r="X34" s="43">
        <v>0</v>
      </c>
      <c r="Y34" s="159" t="s">
        <v>1174</v>
      </c>
      <c r="Z34" s="57" t="s">
        <v>1173</v>
      </c>
      <c r="AA34" s="43">
        <v>0</v>
      </c>
      <c r="AB34" s="159" t="s">
        <v>1175</v>
      </c>
      <c r="AC34" s="125" t="s">
        <v>1176</v>
      </c>
      <c r="AD34" s="6">
        <v>1</v>
      </c>
      <c r="AE34" s="165" t="s">
        <v>1177</v>
      </c>
      <c r="AF34" s="125" t="s">
        <v>1178</v>
      </c>
      <c r="AG34" s="6">
        <v>1</v>
      </c>
      <c r="AH34" s="165" t="s">
        <v>1179</v>
      </c>
    </row>
    <row r="35" spans="1:34" ht="15.75" x14ac:dyDescent="0.25">
      <c r="A35" s="43" t="s">
        <v>232</v>
      </c>
      <c r="B35" s="57" t="s">
        <v>289</v>
      </c>
      <c r="C35" s="43" t="s">
        <v>670</v>
      </c>
      <c r="D35" s="58" t="s">
        <v>289</v>
      </c>
      <c r="E35" s="57" t="s">
        <v>289</v>
      </c>
      <c r="F35" s="43" t="s">
        <v>670</v>
      </c>
      <c r="G35" s="58" t="s">
        <v>289</v>
      </c>
      <c r="H35" s="57" t="s">
        <v>289</v>
      </c>
      <c r="I35" s="43" t="s">
        <v>670</v>
      </c>
      <c r="J35" s="58" t="s">
        <v>289</v>
      </c>
      <c r="K35" s="125" t="s">
        <v>233</v>
      </c>
      <c r="L35" s="6">
        <v>1</v>
      </c>
      <c r="M35" s="156" t="s">
        <v>3026</v>
      </c>
      <c r="N35" s="125" t="s">
        <v>233</v>
      </c>
      <c r="O35" s="6">
        <v>1</v>
      </c>
      <c r="P35" s="156" t="s">
        <v>3026</v>
      </c>
      <c r="Q35" s="43"/>
      <c r="R35" s="43"/>
      <c r="S35" s="182" t="s">
        <v>1024</v>
      </c>
      <c r="T35" s="126"/>
      <c r="U35" s="101"/>
      <c r="V35" s="127"/>
      <c r="W35" s="126"/>
      <c r="X35" s="101"/>
      <c r="Y35" s="127"/>
      <c r="Z35" s="126"/>
      <c r="AA35" s="101"/>
      <c r="AB35" s="127"/>
      <c r="AC35" s="126"/>
      <c r="AD35" s="101"/>
      <c r="AE35" s="127"/>
      <c r="AF35" s="126"/>
      <c r="AG35" s="101"/>
      <c r="AH35" s="127"/>
    </row>
    <row r="36" spans="1:34" ht="15.75" x14ac:dyDescent="0.25">
      <c r="A36" s="43" t="s">
        <v>234</v>
      </c>
      <c r="B36" s="57" t="s">
        <v>289</v>
      </c>
      <c r="C36" s="43" t="s">
        <v>670</v>
      </c>
      <c r="D36" s="58" t="s">
        <v>289</v>
      </c>
      <c r="E36" s="57" t="s">
        <v>289</v>
      </c>
      <c r="F36" s="43" t="s">
        <v>670</v>
      </c>
      <c r="G36" s="58" t="s">
        <v>289</v>
      </c>
      <c r="H36" s="57" t="s">
        <v>289</v>
      </c>
      <c r="I36" s="43" t="s">
        <v>670</v>
      </c>
      <c r="J36" s="58" t="s">
        <v>289</v>
      </c>
      <c r="K36" s="57" t="s">
        <v>235</v>
      </c>
      <c r="L36" s="43">
        <v>0</v>
      </c>
      <c r="M36" s="156" t="s">
        <v>3027</v>
      </c>
      <c r="N36" s="57" t="s">
        <v>235</v>
      </c>
      <c r="O36" s="43">
        <v>0</v>
      </c>
      <c r="P36" s="156" t="s">
        <v>3027</v>
      </c>
      <c r="Q36" s="43"/>
      <c r="R36" s="43"/>
      <c r="S36" s="183" t="s">
        <v>1008</v>
      </c>
      <c r="T36" s="57" t="s">
        <v>1180</v>
      </c>
      <c r="U36" s="43">
        <v>0</v>
      </c>
      <c r="V36" s="159" t="s">
        <v>1181</v>
      </c>
      <c r="W36" s="57" t="s">
        <v>1182</v>
      </c>
      <c r="X36" s="43">
        <v>0</v>
      </c>
      <c r="Y36" s="159" t="s">
        <v>1183</v>
      </c>
      <c r="Z36" s="57" t="s">
        <v>1182</v>
      </c>
      <c r="AA36" s="43">
        <v>0</v>
      </c>
      <c r="AB36" s="159" t="s">
        <v>1184</v>
      </c>
      <c r="AC36" s="125" t="s">
        <v>1185</v>
      </c>
      <c r="AD36" s="6">
        <v>1</v>
      </c>
      <c r="AE36" s="165" t="s">
        <v>1186</v>
      </c>
      <c r="AF36" s="125" t="s">
        <v>1185</v>
      </c>
      <c r="AG36" s="6">
        <v>1</v>
      </c>
      <c r="AH36" s="165" t="s">
        <v>1187</v>
      </c>
    </row>
    <row r="37" spans="1:34" ht="15.75" x14ac:dyDescent="0.25">
      <c r="A37" s="43" t="s">
        <v>236</v>
      </c>
      <c r="B37" s="57" t="s">
        <v>289</v>
      </c>
      <c r="C37" s="43" t="s">
        <v>670</v>
      </c>
      <c r="D37" s="58" t="s">
        <v>289</v>
      </c>
      <c r="E37" s="57" t="s">
        <v>289</v>
      </c>
      <c r="F37" s="43" t="s">
        <v>670</v>
      </c>
      <c r="G37" s="58" t="s">
        <v>289</v>
      </c>
      <c r="H37" s="57" t="s">
        <v>289</v>
      </c>
      <c r="I37" s="43" t="s">
        <v>670</v>
      </c>
      <c r="J37" s="58" t="s">
        <v>289</v>
      </c>
      <c r="K37" s="157" t="s">
        <v>237</v>
      </c>
      <c r="L37" s="177">
        <v>0</v>
      </c>
      <c r="M37" s="21" t="s">
        <v>239</v>
      </c>
      <c r="N37" s="57" t="s">
        <v>238</v>
      </c>
      <c r="O37" s="43">
        <v>0</v>
      </c>
      <c r="P37" s="21" t="s">
        <v>240</v>
      </c>
      <c r="Q37" s="43"/>
      <c r="R37" s="43"/>
      <c r="S37" s="182" t="s">
        <v>1025</v>
      </c>
      <c r="T37" s="126"/>
      <c r="U37" s="101"/>
      <c r="V37" s="127"/>
      <c r="W37" s="126"/>
      <c r="X37" s="101"/>
      <c r="Y37" s="127"/>
      <c r="Z37" s="126"/>
      <c r="AA37" s="101"/>
      <c r="AB37" s="127"/>
      <c r="AC37" s="126"/>
      <c r="AD37" s="101"/>
      <c r="AE37" s="127"/>
      <c r="AF37" s="126"/>
      <c r="AG37" s="101"/>
      <c r="AH37" s="127"/>
    </row>
    <row r="38" spans="1:34" ht="15.75" x14ac:dyDescent="0.25">
      <c r="A38" s="43" t="s">
        <v>241</v>
      </c>
      <c r="B38" s="57" t="s">
        <v>289</v>
      </c>
      <c r="C38" s="43" t="s">
        <v>670</v>
      </c>
      <c r="D38" s="58" t="s">
        <v>289</v>
      </c>
      <c r="E38" s="57" t="s">
        <v>289</v>
      </c>
      <c r="F38" s="43" t="s">
        <v>670</v>
      </c>
      <c r="G38" s="58" t="s">
        <v>289</v>
      </c>
      <c r="H38" s="57" t="s">
        <v>289</v>
      </c>
      <c r="I38" s="43" t="s">
        <v>670</v>
      </c>
      <c r="J38" s="58" t="s">
        <v>289</v>
      </c>
      <c r="K38" s="57" t="s">
        <v>242</v>
      </c>
      <c r="L38" s="43">
        <v>0</v>
      </c>
      <c r="M38" s="156" t="s">
        <v>3028</v>
      </c>
      <c r="N38" s="57" t="s">
        <v>242</v>
      </c>
      <c r="O38" s="43">
        <v>0</v>
      </c>
      <c r="P38" s="156" t="s">
        <v>3028</v>
      </c>
      <c r="Q38" s="43"/>
      <c r="R38" s="43"/>
      <c r="S38" s="183" t="s">
        <v>1008</v>
      </c>
      <c r="T38" s="57" t="s">
        <v>1182</v>
      </c>
      <c r="U38" s="43">
        <v>0</v>
      </c>
      <c r="V38" s="166" t="s">
        <v>1188</v>
      </c>
      <c r="W38" s="57" t="s">
        <v>1189</v>
      </c>
      <c r="X38" s="43">
        <v>0</v>
      </c>
      <c r="Y38" s="167" t="s">
        <v>1190</v>
      </c>
      <c r="Z38" s="57" t="s">
        <v>1191</v>
      </c>
      <c r="AA38" s="43">
        <v>0</v>
      </c>
      <c r="AB38" s="166" t="s">
        <v>1192</v>
      </c>
      <c r="AC38" s="57" t="s">
        <v>289</v>
      </c>
      <c r="AD38" s="43" t="s">
        <v>670</v>
      </c>
      <c r="AE38" s="58" t="s">
        <v>289</v>
      </c>
      <c r="AF38" s="57" t="s">
        <v>289</v>
      </c>
      <c r="AG38" s="43" t="s">
        <v>670</v>
      </c>
      <c r="AH38" s="58" t="s">
        <v>289</v>
      </c>
    </row>
    <row r="39" spans="1:34" ht="15.75" x14ac:dyDescent="0.25">
      <c r="A39" s="43" t="s">
        <v>243</v>
      </c>
      <c r="B39" s="57" t="s">
        <v>289</v>
      </c>
      <c r="C39" s="43" t="s">
        <v>670</v>
      </c>
      <c r="D39" s="58" t="s">
        <v>289</v>
      </c>
      <c r="E39" s="57" t="s">
        <v>289</v>
      </c>
      <c r="F39" s="43" t="s">
        <v>670</v>
      </c>
      <c r="G39" s="58" t="s">
        <v>289</v>
      </c>
      <c r="H39" s="57" t="s">
        <v>289</v>
      </c>
      <c r="I39" s="43" t="s">
        <v>670</v>
      </c>
      <c r="J39" s="58" t="s">
        <v>289</v>
      </c>
      <c r="K39" s="125" t="s">
        <v>244</v>
      </c>
      <c r="L39" s="6">
        <v>1</v>
      </c>
      <c r="M39" s="156" t="s">
        <v>3029</v>
      </c>
      <c r="N39" s="125" t="s">
        <v>244</v>
      </c>
      <c r="O39" s="6">
        <v>1</v>
      </c>
      <c r="P39" s="156" t="s">
        <v>3029</v>
      </c>
      <c r="Q39" s="43"/>
      <c r="R39" s="43"/>
      <c r="S39" s="182" t="s">
        <v>1026</v>
      </c>
      <c r="T39" s="126"/>
      <c r="U39" s="101"/>
      <c r="V39" s="127"/>
      <c r="W39" s="126"/>
      <c r="X39" s="101"/>
      <c r="Y39" s="127"/>
      <c r="Z39" s="126"/>
      <c r="AA39" s="101"/>
      <c r="AB39" s="127"/>
      <c r="AC39" s="126"/>
      <c r="AD39" s="101"/>
      <c r="AE39" s="127"/>
      <c r="AF39" s="126"/>
      <c r="AG39" s="101"/>
      <c r="AH39" s="127"/>
    </row>
    <row r="40" spans="1:34" ht="15.75" x14ac:dyDescent="0.25">
      <c r="A40" s="43" t="s">
        <v>245</v>
      </c>
      <c r="B40" s="57" t="s">
        <v>289</v>
      </c>
      <c r="C40" s="43" t="s">
        <v>670</v>
      </c>
      <c r="D40" s="58" t="s">
        <v>289</v>
      </c>
      <c r="E40" s="57" t="s">
        <v>289</v>
      </c>
      <c r="F40" s="43" t="s">
        <v>670</v>
      </c>
      <c r="G40" s="58" t="s">
        <v>289</v>
      </c>
      <c r="H40" s="57" t="s">
        <v>289</v>
      </c>
      <c r="I40" s="43" t="s">
        <v>670</v>
      </c>
      <c r="J40" s="58" t="s">
        <v>289</v>
      </c>
      <c r="K40" s="57" t="s">
        <v>246</v>
      </c>
      <c r="L40" s="43">
        <v>0</v>
      </c>
      <c r="M40" s="156" t="s">
        <v>3030</v>
      </c>
      <c r="N40" s="57" t="s">
        <v>246</v>
      </c>
      <c r="O40" s="43">
        <v>0</v>
      </c>
      <c r="P40" s="156" t="s">
        <v>3030</v>
      </c>
      <c r="Q40" s="43"/>
      <c r="R40" s="43"/>
      <c r="S40" s="183" t="s">
        <v>1008</v>
      </c>
      <c r="T40" s="125" t="s">
        <v>1193</v>
      </c>
      <c r="U40" s="6">
        <v>1</v>
      </c>
      <c r="V40" s="166" t="s">
        <v>1194</v>
      </c>
      <c r="W40" s="57" t="s">
        <v>1195</v>
      </c>
      <c r="X40" s="43">
        <v>0</v>
      </c>
      <c r="Y40" s="166" t="s">
        <v>1183</v>
      </c>
      <c r="Z40" s="57" t="s">
        <v>1195</v>
      </c>
      <c r="AA40" s="43">
        <v>0</v>
      </c>
      <c r="AB40" s="166" t="s">
        <v>1183</v>
      </c>
      <c r="AC40" s="57" t="s">
        <v>289</v>
      </c>
      <c r="AD40" s="43" t="s">
        <v>670</v>
      </c>
      <c r="AE40" s="58" t="s">
        <v>289</v>
      </c>
      <c r="AF40" s="57" t="s">
        <v>289</v>
      </c>
      <c r="AG40" s="43" t="s">
        <v>670</v>
      </c>
      <c r="AH40" s="58" t="s">
        <v>289</v>
      </c>
    </row>
    <row r="41" spans="1:34" ht="15.75" x14ac:dyDescent="0.25">
      <c r="A41" s="43" t="s">
        <v>247</v>
      </c>
      <c r="B41" s="57" t="s">
        <v>289</v>
      </c>
      <c r="C41" s="43" t="s">
        <v>670</v>
      </c>
      <c r="D41" s="58" t="s">
        <v>289</v>
      </c>
      <c r="E41" s="57" t="s">
        <v>289</v>
      </c>
      <c r="F41" s="43" t="s">
        <v>670</v>
      </c>
      <c r="G41" s="58" t="s">
        <v>289</v>
      </c>
      <c r="H41" s="57" t="s">
        <v>289</v>
      </c>
      <c r="I41" s="43" t="s">
        <v>670</v>
      </c>
      <c r="J41" s="58" t="s">
        <v>289</v>
      </c>
      <c r="K41" s="125" t="s">
        <v>248</v>
      </c>
      <c r="L41" s="6">
        <v>1</v>
      </c>
      <c r="M41" s="156" t="s">
        <v>3031</v>
      </c>
      <c r="N41" s="125" t="s">
        <v>248</v>
      </c>
      <c r="O41" s="6">
        <v>1</v>
      </c>
      <c r="P41" s="156" t="s">
        <v>3031</v>
      </c>
      <c r="Q41" s="43"/>
      <c r="R41" s="43"/>
      <c r="S41" s="182" t="s">
        <v>1027</v>
      </c>
      <c r="T41" s="126"/>
      <c r="U41" s="101"/>
      <c r="V41" s="127"/>
      <c r="W41" s="126"/>
      <c r="X41" s="101"/>
      <c r="Y41" s="127"/>
      <c r="Z41" s="126"/>
      <c r="AA41" s="101"/>
      <c r="AB41" s="127"/>
      <c r="AC41" s="126"/>
      <c r="AD41" s="101"/>
      <c r="AE41" s="127"/>
      <c r="AF41" s="126"/>
      <c r="AG41" s="101"/>
      <c r="AH41" s="127"/>
    </row>
    <row r="42" spans="1:34" ht="15.75" x14ac:dyDescent="0.25">
      <c r="A42" s="43" t="s">
        <v>249</v>
      </c>
      <c r="B42" s="57" t="s">
        <v>289</v>
      </c>
      <c r="C42" s="43" t="s">
        <v>670</v>
      </c>
      <c r="D42" s="58" t="s">
        <v>289</v>
      </c>
      <c r="E42" s="57" t="s">
        <v>289</v>
      </c>
      <c r="F42" s="43" t="s">
        <v>670</v>
      </c>
      <c r="G42" s="58" t="s">
        <v>289</v>
      </c>
      <c r="H42" s="57" t="s">
        <v>289</v>
      </c>
      <c r="I42" s="43" t="s">
        <v>670</v>
      </c>
      <c r="J42" s="58" t="s">
        <v>289</v>
      </c>
      <c r="K42" s="57" t="s">
        <v>250</v>
      </c>
      <c r="L42" s="43">
        <v>0</v>
      </c>
      <c r="M42" s="156" t="s">
        <v>3031</v>
      </c>
      <c r="N42" s="57" t="s">
        <v>250</v>
      </c>
      <c r="O42" s="43">
        <v>0</v>
      </c>
      <c r="P42" s="156" t="s">
        <v>3031</v>
      </c>
      <c r="Q42" s="43"/>
      <c r="R42" s="43"/>
      <c r="S42" s="183" t="s">
        <v>1008</v>
      </c>
      <c r="T42" s="57" t="s">
        <v>1196</v>
      </c>
      <c r="U42" s="43">
        <v>0</v>
      </c>
      <c r="V42" s="165" t="s">
        <v>1197</v>
      </c>
      <c r="W42" s="57" t="s">
        <v>1198</v>
      </c>
      <c r="X42" s="43">
        <v>0</v>
      </c>
      <c r="Y42" s="165" t="s">
        <v>1199</v>
      </c>
      <c r="Z42" s="57" t="s">
        <v>1200</v>
      </c>
      <c r="AA42" s="43">
        <v>0</v>
      </c>
      <c r="AB42" s="165" t="s">
        <v>1201</v>
      </c>
      <c r="AC42" s="57" t="s">
        <v>289</v>
      </c>
      <c r="AD42" s="43" t="s">
        <v>670</v>
      </c>
      <c r="AE42" s="58" t="s">
        <v>289</v>
      </c>
      <c r="AF42" s="57" t="s">
        <v>289</v>
      </c>
      <c r="AG42" s="43" t="s">
        <v>670</v>
      </c>
      <c r="AH42" s="58" t="s">
        <v>289</v>
      </c>
    </row>
    <row r="43" spans="1:34" ht="15.75" x14ac:dyDescent="0.25">
      <c r="A43" s="43" t="s">
        <v>251</v>
      </c>
      <c r="B43" s="57" t="s">
        <v>289</v>
      </c>
      <c r="C43" s="43" t="s">
        <v>670</v>
      </c>
      <c r="D43" s="58" t="s">
        <v>289</v>
      </c>
      <c r="E43" s="57" t="s">
        <v>289</v>
      </c>
      <c r="F43" s="43" t="s">
        <v>670</v>
      </c>
      <c r="G43" s="58" t="s">
        <v>289</v>
      </c>
      <c r="H43" s="57" t="s">
        <v>289</v>
      </c>
      <c r="I43" s="43" t="s">
        <v>670</v>
      </c>
      <c r="J43" s="58" t="s">
        <v>289</v>
      </c>
      <c r="K43" s="57" t="s">
        <v>252</v>
      </c>
      <c r="L43" s="43">
        <v>0</v>
      </c>
      <c r="M43" s="156" t="s">
        <v>3032</v>
      </c>
      <c r="N43" s="57" t="s">
        <v>252</v>
      </c>
      <c r="O43" s="43">
        <v>0</v>
      </c>
      <c r="P43" s="156" t="s">
        <v>3032</v>
      </c>
      <c r="Q43" s="43"/>
      <c r="R43" s="43"/>
      <c r="S43" s="182" t="s">
        <v>1028</v>
      </c>
      <c r="T43" s="126"/>
      <c r="U43" s="101"/>
      <c r="V43" s="127"/>
      <c r="W43" s="126"/>
      <c r="X43" s="101"/>
      <c r="Y43" s="127"/>
      <c r="Z43" s="126"/>
      <c r="AA43" s="101"/>
      <c r="AB43" s="127"/>
      <c r="AC43" s="126"/>
      <c r="AD43" s="101"/>
      <c r="AE43" s="127"/>
      <c r="AF43" s="126"/>
      <c r="AG43" s="101"/>
      <c r="AH43" s="127"/>
    </row>
    <row r="44" spans="1:34" ht="15.75" x14ac:dyDescent="0.25">
      <c r="A44" s="43" t="s">
        <v>253</v>
      </c>
      <c r="B44" s="57" t="s">
        <v>289</v>
      </c>
      <c r="C44" s="43" t="s">
        <v>670</v>
      </c>
      <c r="D44" s="58" t="s">
        <v>289</v>
      </c>
      <c r="E44" s="57" t="s">
        <v>289</v>
      </c>
      <c r="F44" s="43" t="s">
        <v>670</v>
      </c>
      <c r="G44" s="58" t="s">
        <v>289</v>
      </c>
      <c r="H44" s="57" t="s">
        <v>289</v>
      </c>
      <c r="I44" s="43" t="s">
        <v>670</v>
      </c>
      <c r="J44" s="58" t="s">
        <v>289</v>
      </c>
      <c r="K44" s="57" t="s">
        <v>254</v>
      </c>
      <c r="L44" s="43">
        <v>0</v>
      </c>
      <c r="M44" s="156" t="s">
        <v>3033</v>
      </c>
      <c r="N44" s="57" t="s">
        <v>254</v>
      </c>
      <c r="O44" s="43">
        <v>0</v>
      </c>
      <c r="P44" s="156" t="s">
        <v>3033</v>
      </c>
      <c r="Q44" s="43"/>
      <c r="R44" s="43"/>
      <c r="S44" s="183" t="s">
        <v>1008</v>
      </c>
      <c r="T44" s="57" t="s">
        <v>207</v>
      </c>
      <c r="U44" s="43">
        <v>0</v>
      </c>
      <c r="V44" s="165" t="s">
        <v>1202</v>
      </c>
      <c r="W44" s="57" t="s">
        <v>207</v>
      </c>
      <c r="X44" s="43">
        <v>0</v>
      </c>
      <c r="Y44" s="165" t="s">
        <v>1203</v>
      </c>
      <c r="Z44" s="57" t="s">
        <v>1204</v>
      </c>
      <c r="AA44" s="43">
        <v>0</v>
      </c>
      <c r="AB44" s="165" t="s">
        <v>1205</v>
      </c>
      <c r="AC44" s="57" t="s">
        <v>289</v>
      </c>
      <c r="AD44" s="43" t="s">
        <v>670</v>
      </c>
      <c r="AE44" s="58" t="s">
        <v>289</v>
      </c>
      <c r="AF44" s="57" t="s">
        <v>289</v>
      </c>
      <c r="AG44" s="43" t="s">
        <v>670</v>
      </c>
      <c r="AH44" s="58" t="s">
        <v>289</v>
      </c>
    </row>
    <row r="45" spans="1:34" ht="15.75" x14ac:dyDescent="0.25">
      <c r="A45" s="43" t="s">
        <v>255</v>
      </c>
      <c r="B45" s="57" t="s">
        <v>289</v>
      </c>
      <c r="C45" s="43" t="s">
        <v>670</v>
      </c>
      <c r="D45" s="58" t="s">
        <v>289</v>
      </c>
      <c r="E45" s="57" t="s">
        <v>289</v>
      </c>
      <c r="F45" s="43" t="s">
        <v>670</v>
      </c>
      <c r="G45" s="58" t="s">
        <v>289</v>
      </c>
      <c r="H45" s="57" t="s">
        <v>289</v>
      </c>
      <c r="I45" s="43" t="s">
        <v>670</v>
      </c>
      <c r="J45" s="58" t="s">
        <v>289</v>
      </c>
      <c r="K45" s="57" t="s">
        <v>256</v>
      </c>
      <c r="L45" s="43">
        <v>0</v>
      </c>
      <c r="M45" s="156" t="s">
        <v>3034</v>
      </c>
      <c r="N45" s="57" t="s">
        <v>256</v>
      </c>
      <c r="O45" s="43">
        <v>0</v>
      </c>
      <c r="P45" s="156" t="s">
        <v>3034</v>
      </c>
      <c r="Q45" s="43"/>
      <c r="R45" s="43"/>
      <c r="S45" s="182" t="s">
        <v>1029</v>
      </c>
      <c r="T45" s="126"/>
      <c r="U45" s="101"/>
      <c r="V45" s="127"/>
      <c r="W45" s="126"/>
      <c r="X45" s="101"/>
      <c r="Y45" s="127"/>
      <c r="Z45" s="126"/>
      <c r="AA45" s="101"/>
      <c r="AB45" s="127"/>
      <c r="AC45" s="126"/>
      <c r="AD45" s="101"/>
      <c r="AE45" s="127"/>
      <c r="AF45" s="126"/>
      <c r="AG45" s="101"/>
      <c r="AH45" s="127"/>
    </row>
    <row r="46" spans="1:34" ht="15.75" x14ac:dyDescent="0.25">
      <c r="A46" s="43" t="s">
        <v>257</v>
      </c>
      <c r="B46" s="57" t="s">
        <v>289</v>
      </c>
      <c r="C46" s="43" t="s">
        <v>670</v>
      </c>
      <c r="D46" s="58" t="s">
        <v>289</v>
      </c>
      <c r="E46" s="57" t="s">
        <v>289</v>
      </c>
      <c r="F46" s="43" t="s">
        <v>670</v>
      </c>
      <c r="G46" s="58" t="s">
        <v>289</v>
      </c>
      <c r="H46" s="57" t="s">
        <v>289</v>
      </c>
      <c r="I46" s="43" t="s">
        <v>670</v>
      </c>
      <c r="J46" s="58" t="s">
        <v>289</v>
      </c>
      <c r="K46" s="57" t="s">
        <v>258</v>
      </c>
      <c r="L46" s="43">
        <v>0</v>
      </c>
      <c r="M46" s="156" t="s">
        <v>3035</v>
      </c>
      <c r="N46" s="57" t="s">
        <v>258</v>
      </c>
      <c r="O46" s="43">
        <v>0</v>
      </c>
      <c r="P46" s="156" t="s">
        <v>3035</v>
      </c>
      <c r="Q46" s="43"/>
      <c r="R46" s="43"/>
      <c r="S46" s="183" t="s">
        <v>1008</v>
      </c>
      <c r="T46" s="125" t="s">
        <v>1206</v>
      </c>
      <c r="U46" s="6">
        <v>1</v>
      </c>
      <c r="V46" s="165" t="s">
        <v>1207</v>
      </c>
      <c r="W46" s="125" t="s">
        <v>1206</v>
      </c>
      <c r="X46" s="6">
        <v>1</v>
      </c>
      <c r="Y46" s="165" t="s">
        <v>1208</v>
      </c>
      <c r="Z46" s="125" t="s">
        <v>1206</v>
      </c>
      <c r="AA46" s="6">
        <v>1</v>
      </c>
      <c r="AB46" s="165" t="s">
        <v>1209</v>
      </c>
      <c r="AC46" s="57" t="s">
        <v>289</v>
      </c>
      <c r="AD46" s="43" t="s">
        <v>670</v>
      </c>
      <c r="AE46" s="58" t="s">
        <v>289</v>
      </c>
      <c r="AF46" s="57" t="s">
        <v>289</v>
      </c>
      <c r="AG46" s="43" t="s">
        <v>670</v>
      </c>
      <c r="AH46" s="58" t="s">
        <v>289</v>
      </c>
    </row>
    <row r="47" spans="1:34" ht="15.75" x14ac:dyDescent="0.25">
      <c r="A47" s="43" t="s">
        <v>259</v>
      </c>
      <c r="B47" s="57" t="s">
        <v>289</v>
      </c>
      <c r="C47" s="43" t="s">
        <v>670</v>
      </c>
      <c r="D47" s="58" t="s">
        <v>289</v>
      </c>
      <c r="E47" s="57" t="s">
        <v>289</v>
      </c>
      <c r="F47" s="43" t="s">
        <v>670</v>
      </c>
      <c r="G47" s="58" t="s">
        <v>289</v>
      </c>
      <c r="H47" s="57" t="s">
        <v>289</v>
      </c>
      <c r="I47" s="43" t="s">
        <v>670</v>
      </c>
      <c r="J47" s="58" t="s">
        <v>289</v>
      </c>
      <c r="K47" s="57" t="s">
        <v>260</v>
      </c>
      <c r="L47" s="43">
        <v>0</v>
      </c>
      <c r="M47" s="156" t="s">
        <v>3036</v>
      </c>
      <c r="N47" s="57" t="s">
        <v>260</v>
      </c>
      <c r="O47" s="43">
        <v>0</v>
      </c>
      <c r="P47" s="156" t="s">
        <v>3036</v>
      </c>
      <c r="Q47" s="43"/>
      <c r="R47" s="43"/>
      <c r="S47" s="182" t="s">
        <v>1030</v>
      </c>
      <c r="T47" s="126"/>
      <c r="U47" s="101"/>
      <c r="V47" s="127"/>
      <c r="W47" s="126"/>
      <c r="X47" s="101"/>
      <c r="Y47" s="127"/>
      <c r="Z47" s="126"/>
      <c r="AA47" s="101"/>
      <c r="AB47" s="127"/>
      <c r="AC47" s="126"/>
      <c r="AD47" s="101"/>
      <c r="AE47" s="127"/>
      <c r="AF47" s="126"/>
      <c r="AG47" s="101"/>
      <c r="AH47" s="127"/>
    </row>
    <row r="48" spans="1:34" ht="15.75" x14ac:dyDescent="0.25">
      <c r="A48" s="43" t="s">
        <v>261</v>
      </c>
      <c r="B48" s="57" t="s">
        <v>289</v>
      </c>
      <c r="C48" s="43" t="s">
        <v>670</v>
      </c>
      <c r="D48" s="58" t="s">
        <v>289</v>
      </c>
      <c r="E48" s="57" t="s">
        <v>289</v>
      </c>
      <c r="F48" s="43" t="s">
        <v>670</v>
      </c>
      <c r="G48" s="58" t="s">
        <v>289</v>
      </c>
      <c r="H48" s="57" t="s">
        <v>289</v>
      </c>
      <c r="I48" s="43" t="s">
        <v>670</v>
      </c>
      <c r="J48" s="58" t="s">
        <v>289</v>
      </c>
      <c r="K48" s="125" t="s">
        <v>262</v>
      </c>
      <c r="L48" s="6">
        <v>1</v>
      </c>
      <c r="M48" s="21" t="s">
        <v>264</v>
      </c>
      <c r="N48" s="57" t="s">
        <v>263</v>
      </c>
      <c r="O48" s="43">
        <v>0</v>
      </c>
      <c r="P48" s="21" t="s">
        <v>265</v>
      </c>
      <c r="Q48" s="43"/>
      <c r="R48" s="43"/>
      <c r="S48" s="183" t="s">
        <v>1031</v>
      </c>
      <c r="T48" s="125" t="s">
        <v>1210</v>
      </c>
      <c r="U48" s="6">
        <v>1</v>
      </c>
      <c r="V48" s="165" t="s">
        <v>1211</v>
      </c>
      <c r="W48" s="125" t="s">
        <v>1210</v>
      </c>
      <c r="X48" s="6">
        <v>1</v>
      </c>
      <c r="Y48" s="165" t="s">
        <v>1211</v>
      </c>
      <c r="Z48" s="125" t="s">
        <v>1210</v>
      </c>
      <c r="AA48" s="6">
        <v>1</v>
      </c>
      <c r="AB48" s="165" t="s">
        <v>1211</v>
      </c>
      <c r="AC48" s="57" t="s">
        <v>289</v>
      </c>
      <c r="AD48" s="43" t="s">
        <v>670</v>
      </c>
      <c r="AE48" s="58" t="s">
        <v>289</v>
      </c>
      <c r="AF48" s="57" t="s">
        <v>289</v>
      </c>
      <c r="AG48" s="43" t="s">
        <v>670</v>
      </c>
      <c r="AH48" s="58" t="s">
        <v>289</v>
      </c>
    </row>
    <row r="49" spans="1:34" ht="16.5" thickBot="1" x14ac:dyDescent="0.3">
      <c r="A49" s="43" t="s">
        <v>266</v>
      </c>
      <c r="B49" s="57" t="s">
        <v>289</v>
      </c>
      <c r="C49" s="43" t="s">
        <v>670</v>
      </c>
      <c r="D49" s="58" t="s">
        <v>289</v>
      </c>
      <c r="E49" s="57" t="s">
        <v>289</v>
      </c>
      <c r="F49" s="43" t="s">
        <v>670</v>
      </c>
      <c r="G49" s="58" t="s">
        <v>289</v>
      </c>
      <c r="H49" s="57" t="s">
        <v>289</v>
      </c>
      <c r="I49" s="43" t="s">
        <v>670</v>
      </c>
      <c r="J49" s="58" t="s">
        <v>289</v>
      </c>
      <c r="K49" s="57" t="s">
        <v>267</v>
      </c>
      <c r="L49" s="43">
        <v>0</v>
      </c>
      <c r="M49" s="156" t="s">
        <v>3037</v>
      </c>
      <c r="N49" s="57" t="s">
        <v>267</v>
      </c>
      <c r="O49" s="43">
        <v>0</v>
      </c>
      <c r="P49" s="156" t="s">
        <v>3037</v>
      </c>
      <c r="Q49" s="43"/>
      <c r="R49" s="43"/>
      <c r="S49" s="183" t="s">
        <v>1032</v>
      </c>
      <c r="T49" s="125" t="s">
        <v>1212</v>
      </c>
      <c r="U49" s="6">
        <v>1</v>
      </c>
      <c r="V49" s="165" t="s">
        <v>1213</v>
      </c>
      <c r="W49" s="125" t="s">
        <v>1214</v>
      </c>
      <c r="X49" s="6">
        <v>1</v>
      </c>
      <c r="Y49" s="165" t="s">
        <v>1215</v>
      </c>
      <c r="Z49" s="125" t="s">
        <v>1214</v>
      </c>
      <c r="AA49" s="6">
        <v>1</v>
      </c>
      <c r="AB49" s="165" t="s">
        <v>1215</v>
      </c>
      <c r="AC49" s="57" t="s">
        <v>289</v>
      </c>
      <c r="AD49" s="43" t="s">
        <v>670</v>
      </c>
      <c r="AE49" s="58" t="s">
        <v>289</v>
      </c>
      <c r="AF49" s="57" t="s">
        <v>289</v>
      </c>
      <c r="AG49" s="43" t="s">
        <v>670</v>
      </c>
      <c r="AH49" s="58" t="s">
        <v>289</v>
      </c>
    </row>
    <row r="50" spans="1:34" ht="15.75" x14ac:dyDescent="0.25">
      <c r="A50" s="79" t="s">
        <v>80</v>
      </c>
      <c r="B50" s="396">
        <v>22</v>
      </c>
      <c r="C50" s="396"/>
      <c r="D50" s="397"/>
      <c r="E50" s="396">
        <v>22</v>
      </c>
      <c r="F50" s="396"/>
      <c r="G50" s="397"/>
      <c r="H50" s="396">
        <v>22</v>
      </c>
      <c r="I50" s="396"/>
      <c r="J50" s="397"/>
      <c r="K50" s="396">
        <v>37</v>
      </c>
      <c r="L50" s="396"/>
      <c r="M50" s="397"/>
      <c r="N50" s="396">
        <v>37</v>
      </c>
      <c r="O50" s="396"/>
      <c r="P50" s="397"/>
      <c r="Q50" s="43"/>
      <c r="R50" s="43"/>
      <c r="S50" s="183" t="s">
        <v>1033</v>
      </c>
      <c r="T50" s="57" t="s">
        <v>1216</v>
      </c>
      <c r="U50" s="43">
        <v>0</v>
      </c>
      <c r="V50" s="165" t="s">
        <v>1213</v>
      </c>
      <c r="W50" s="57" t="s">
        <v>1216</v>
      </c>
      <c r="X50" s="43">
        <v>0</v>
      </c>
      <c r="Y50" s="165" t="s">
        <v>1213</v>
      </c>
      <c r="Z50" s="57" t="s">
        <v>1216</v>
      </c>
      <c r="AA50" s="43">
        <v>0</v>
      </c>
      <c r="AB50" s="165" t="s">
        <v>1213</v>
      </c>
      <c r="AC50" s="57" t="s">
        <v>289</v>
      </c>
      <c r="AD50" s="43" t="s">
        <v>670</v>
      </c>
      <c r="AE50" s="58" t="s">
        <v>289</v>
      </c>
      <c r="AF50" s="57" t="s">
        <v>289</v>
      </c>
      <c r="AG50" s="43" t="s">
        <v>670</v>
      </c>
      <c r="AH50" s="58" t="s">
        <v>289</v>
      </c>
    </row>
    <row r="51" spans="1:34" ht="15.75" x14ac:dyDescent="0.25">
      <c r="A51" s="80" t="s">
        <v>81</v>
      </c>
      <c r="B51" s="400">
        <f>SUM(C6:C49)</f>
        <v>2</v>
      </c>
      <c r="C51" s="400"/>
      <c r="D51" s="401"/>
      <c r="E51" s="400">
        <f>SUM(F6:F49)</f>
        <v>3</v>
      </c>
      <c r="F51" s="400"/>
      <c r="G51" s="401"/>
      <c r="H51" s="402">
        <f>SUM(I6:I49)</f>
        <v>1</v>
      </c>
      <c r="I51" s="400"/>
      <c r="J51" s="401"/>
      <c r="K51" s="400">
        <f>SUM(L6:L49)</f>
        <v>11</v>
      </c>
      <c r="L51" s="400"/>
      <c r="M51" s="401"/>
      <c r="N51" s="400">
        <f>SUM(O6:O49)</f>
        <v>9</v>
      </c>
      <c r="O51" s="400"/>
      <c r="P51" s="401"/>
      <c r="Q51" s="43"/>
      <c r="R51" s="43"/>
      <c r="S51" s="183" t="s">
        <v>1034</v>
      </c>
      <c r="T51" s="57" t="s">
        <v>1217</v>
      </c>
      <c r="U51" s="43">
        <v>0</v>
      </c>
      <c r="V51" s="165" t="s">
        <v>1213</v>
      </c>
      <c r="W51" s="57" t="s">
        <v>1217</v>
      </c>
      <c r="X51" s="43">
        <v>0</v>
      </c>
      <c r="Y51" s="165" t="s">
        <v>1213</v>
      </c>
      <c r="Z51" s="57" t="s">
        <v>1218</v>
      </c>
      <c r="AA51" s="43">
        <v>0</v>
      </c>
      <c r="AB51" s="165" t="s">
        <v>1219</v>
      </c>
      <c r="AC51" s="57" t="s">
        <v>289</v>
      </c>
      <c r="AD51" s="43" t="s">
        <v>670</v>
      </c>
      <c r="AE51" s="58" t="s">
        <v>289</v>
      </c>
      <c r="AF51" s="57" t="s">
        <v>289</v>
      </c>
      <c r="AG51" s="43" t="s">
        <v>670</v>
      </c>
      <c r="AH51" s="58" t="s">
        <v>289</v>
      </c>
    </row>
    <row r="52" spans="1:34" ht="16.5" thickBot="1" x14ac:dyDescent="0.3">
      <c r="A52" s="181" t="s">
        <v>82</v>
      </c>
      <c r="B52" s="393">
        <f>200/22</f>
        <v>9.0909090909090917</v>
      </c>
      <c r="C52" s="393"/>
      <c r="D52" s="394"/>
      <c r="E52" s="393">
        <f>300/22</f>
        <v>13.636363636363637</v>
      </c>
      <c r="F52" s="393"/>
      <c r="G52" s="394"/>
      <c r="H52" s="393">
        <f>100/22</f>
        <v>4.5454545454545459</v>
      </c>
      <c r="I52" s="393"/>
      <c r="J52" s="394"/>
      <c r="K52" s="393">
        <f>1100/37</f>
        <v>29.72972972972973</v>
      </c>
      <c r="L52" s="393"/>
      <c r="M52" s="394"/>
      <c r="N52" s="393">
        <f>900/37</f>
        <v>24.324324324324323</v>
      </c>
      <c r="O52" s="393"/>
      <c r="P52" s="394"/>
      <c r="Q52" s="43"/>
      <c r="R52" s="43"/>
      <c r="S52" s="183" t="s">
        <v>1035</v>
      </c>
      <c r="T52" s="57" t="s">
        <v>1220</v>
      </c>
      <c r="U52" s="43">
        <v>0</v>
      </c>
      <c r="V52" s="165" t="s">
        <v>1213</v>
      </c>
      <c r="W52" s="57" t="s">
        <v>1220</v>
      </c>
      <c r="X52" s="43">
        <v>0</v>
      </c>
      <c r="Y52" s="165" t="s">
        <v>1213</v>
      </c>
      <c r="Z52" s="57" t="s">
        <v>1221</v>
      </c>
      <c r="AA52" s="43">
        <v>0</v>
      </c>
      <c r="AB52" s="165" t="s">
        <v>1222</v>
      </c>
      <c r="AC52" s="57" t="s">
        <v>289</v>
      </c>
      <c r="AD52" s="43" t="s">
        <v>670</v>
      </c>
      <c r="AE52" s="58" t="s">
        <v>289</v>
      </c>
      <c r="AF52" s="57" t="s">
        <v>289</v>
      </c>
      <c r="AG52" s="43" t="s">
        <v>670</v>
      </c>
      <c r="AH52" s="58" t="s">
        <v>289</v>
      </c>
    </row>
    <row r="53" spans="1:34" ht="15.75" x14ac:dyDescent="0.25">
      <c r="A53" s="43"/>
      <c r="B53" s="43"/>
      <c r="C53" s="43"/>
      <c r="D53" s="43"/>
      <c r="E53" s="43"/>
      <c r="F53" s="43"/>
      <c r="G53" s="43"/>
      <c r="H53" s="43"/>
      <c r="I53" s="43"/>
      <c r="J53" s="43"/>
      <c r="K53" s="43"/>
      <c r="L53" s="43"/>
      <c r="M53" s="43"/>
      <c r="N53" s="43"/>
      <c r="O53" s="43"/>
      <c r="P53" s="43"/>
      <c r="Q53" s="43"/>
      <c r="R53" s="43"/>
      <c r="S53" s="183" t="s">
        <v>1036</v>
      </c>
      <c r="T53" s="57" t="s">
        <v>1223</v>
      </c>
      <c r="U53" s="43">
        <v>0</v>
      </c>
      <c r="V53" s="165" t="s">
        <v>1213</v>
      </c>
      <c r="W53" s="57" t="s">
        <v>1223</v>
      </c>
      <c r="X53" s="43">
        <v>0</v>
      </c>
      <c r="Y53" s="165" t="s">
        <v>1213</v>
      </c>
      <c r="Z53" s="57" t="s">
        <v>1223</v>
      </c>
      <c r="AA53" s="43">
        <v>0</v>
      </c>
      <c r="AB53" s="165" t="s">
        <v>1213</v>
      </c>
      <c r="AC53" s="57" t="s">
        <v>289</v>
      </c>
      <c r="AD53" s="43" t="s">
        <v>670</v>
      </c>
      <c r="AE53" s="58" t="s">
        <v>289</v>
      </c>
      <c r="AF53" s="57" t="s">
        <v>289</v>
      </c>
      <c r="AG53" s="43" t="s">
        <v>670</v>
      </c>
      <c r="AH53" s="58" t="s">
        <v>289</v>
      </c>
    </row>
    <row r="54" spans="1:34" ht="15.75" x14ac:dyDescent="0.25">
      <c r="A54" s="47" t="s">
        <v>268</v>
      </c>
      <c r="B54" s="43"/>
      <c r="C54" s="43"/>
      <c r="D54" s="43"/>
      <c r="E54" s="43"/>
      <c r="F54" s="43"/>
      <c r="G54" s="43"/>
      <c r="H54" s="43"/>
      <c r="I54" s="43"/>
      <c r="J54" s="43"/>
      <c r="K54" s="43"/>
      <c r="L54" s="43"/>
      <c r="M54" s="43"/>
      <c r="N54" s="43"/>
      <c r="O54" s="43"/>
      <c r="P54" s="43"/>
      <c r="Q54" s="43"/>
      <c r="R54" s="43"/>
      <c r="S54" s="183" t="s">
        <v>1037</v>
      </c>
      <c r="T54" s="57" t="s">
        <v>1224</v>
      </c>
      <c r="U54" s="43">
        <v>0</v>
      </c>
      <c r="V54" s="165" t="s">
        <v>1225</v>
      </c>
      <c r="W54" s="57" t="s">
        <v>1224</v>
      </c>
      <c r="X54" s="43">
        <v>0</v>
      </c>
      <c r="Y54" s="165" t="s">
        <v>1225</v>
      </c>
      <c r="Z54" s="57" t="s">
        <v>1224</v>
      </c>
      <c r="AA54" s="43">
        <v>0</v>
      </c>
      <c r="AB54" s="165" t="s">
        <v>1225</v>
      </c>
      <c r="AC54" s="57" t="s">
        <v>289</v>
      </c>
      <c r="AD54" s="43" t="s">
        <v>670</v>
      </c>
      <c r="AE54" s="58" t="s">
        <v>289</v>
      </c>
      <c r="AF54" s="57" t="s">
        <v>289</v>
      </c>
      <c r="AG54" s="43" t="s">
        <v>670</v>
      </c>
      <c r="AH54" s="58" t="s">
        <v>289</v>
      </c>
    </row>
    <row r="55" spans="1:34" ht="15.75" x14ac:dyDescent="0.25">
      <c r="A55" s="48" t="s">
        <v>269</v>
      </c>
      <c r="B55" s="43"/>
      <c r="C55" s="43"/>
      <c r="D55" s="43"/>
      <c r="E55" s="43"/>
      <c r="F55" s="43"/>
      <c r="G55" s="43"/>
      <c r="H55" s="43"/>
      <c r="I55" s="43"/>
      <c r="J55" s="43"/>
      <c r="K55" s="43"/>
      <c r="L55" s="43"/>
      <c r="M55" s="43"/>
      <c r="N55" s="43"/>
      <c r="O55" s="43"/>
      <c r="P55" s="43"/>
      <c r="Q55" s="43"/>
      <c r="R55" s="43"/>
      <c r="S55" s="183" t="s">
        <v>1038</v>
      </c>
      <c r="T55" s="125" t="s">
        <v>1210</v>
      </c>
      <c r="U55" s="6">
        <v>1</v>
      </c>
      <c r="V55" s="165" t="s">
        <v>1226</v>
      </c>
      <c r="W55" s="125" t="s">
        <v>1210</v>
      </c>
      <c r="X55" s="6">
        <v>1</v>
      </c>
      <c r="Y55" s="165" t="s">
        <v>1226</v>
      </c>
      <c r="Z55" s="125" t="s">
        <v>1210</v>
      </c>
      <c r="AA55" s="6">
        <v>1</v>
      </c>
      <c r="AB55" s="165" t="s">
        <v>1226</v>
      </c>
      <c r="AC55" s="57" t="s">
        <v>289</v>
      </c>
      <c r="AD55" s="43" t="s">
        <v>670</v>
      </c>
      <c r="AE55" s="58" t="s">
        <v>289</v>
      </c>
      <c r="AF55" s="57" t="s">
        <v>289</v>
      </c>
      <c r="AG55" s="43" t="s">
        <v>670</v>
      </c>
      <c r="AH55" s="58" t="s">
        <v>289</v>
      </c>
    </row>
    <row r="56" spans="1:34" ht="15.75" x14ac:dyDescent="0.25">
      <c r="A56" s="47" t="s">
        <v>270</v>
      </c>
      <c r="B56" s="43"/>
      <c r="C56" s="43"/>
      <c r="D56" s="43"/>
      <c r="E56" s="43"/>
      <c r="F56" s="43"/>
      <c r="G56" s="43"/>
      <c r="H56" s="43"/>
      <c r="I56" s="43"/>
      <c r="J56" s="43"/>
      <c r="K56" s="43"/>
      <c r="L56" s="43"/>
      <c r="M56" s="43"/>
      <c r="N56" s="43"/>
      <c r="O56" s="43"/>
      <c r="P56" s="43"/>
      <c r="Q56" s="43"/>
      <c r="R56" s="43"/>
      <c r="S56" s="182" t="s">
        <v>1039</v>
      </c>
      <c r="T56" s="126"/>
      <c r="U56" s="101"/>
      <c r="V56" s="127"/>
      <c r="W56" s="126"/>
      <c r="X56" s="101"/>
      <c r="Y56" s="127"/>
      <c r="Z56" s="126"/>
      <c r="AA56" s="101"/>
      <c r="AB56" s="127"/>
      <c r="AC56" s="126"/>
      <c r="AD56" s="101"/>
      <c r="AE56" s="127"/>
      <c r="AF56" s="126"/>
      <c r="AG56" s="101"/>
      <c r="AH56" s="127"/>
    </row>
    <row r="57" spans="1:34" ht="15.75" x14ac:dyDescent="0.25">
      <c r="A57" s="47" t="s">
        <v>271</v>
      </c>
      <c r="B57" s="43"/>
      <c r="C57" s="43"/>
      <c r="D57" s="43"/>
      <c r="E57" s="43"/>
      <c r="F57" s="43"/>
      <c r="G57" s="43"/>
      <c r="H57" s="43"/>
      <c r="I57" s="43"/>
      <c r="J57" s="43"/>
      <c r="K57" s="43"/>
      <c r="L57" s="43"/>
      <c r="M57" s="43"/>
      <c r="N57" s="43"/>
      <c r="O57" s="43"/>
      <c r="P57" s="43"/>
      <c r="Q57" s="43"/>
      <c r="R57" s="43"/>
      <c r="S57" s="183" t="s">
        <v>1008</v>
      </c>
      <c r="T57" s="57" t="s">
        <v>1227</v>
      </c>
      <c r="U57" s="43">
        <v>0</v>
      </c>
      <c r="V57" s="165" t="s">
        <v>1228</v>
      </c>
      <c r="W57" s="57" t="s">
        <v>1229</v>
      </c>
      <c r="X57" s="43">
        <v>0</v>
      </c>
      <c r="Y57" s="165" t="s">
        <v>1230</v>
      </c>
      <c r="Z57" s="57" t="s">
        <v>1229</v>
      </c>
      <c r="AA57" s="43">
        <v>0</v>
      </c>
      <c r="AB57" s="165" t="s">
        <v>1231</v>
      </c>
      <c r="AC57" s="57" t="s">
        <v>289</v>
      </c>
      <c r="AD57" s="43" t="s">
        <v>670</v>
      </c>
      <c r="AE57" s="58" t="s">
        <v>289</v>
      </c>
      <c r="AF57" s="57" t="s">
        <v>289</v>
      </c>
      <c r="AG57" s="43" t="s">
        <v>670</v>
      </c>
      <c r="AH57" s="58" t="s">
        <v>289</v>
      </c>
    </row>
    <row r="58" spans="1:34" ht="15.75" x14ac:dyDescent="0.25">
      <c r="A58" s="43"/>
      <c r="B58" s="43"/>
      <c r="C58" s="43"/>
      <c r="D58" s="43"/>
      <c r="E58" s="43"/>
      <c r="F58" s="43"/>
      <c r="G58" s="43"/>
      <c r="H58" s="43"/>
      <c r="I58" s="43"/>
      <c r="J58" s="43"/>
      <c r="K58" s="43"/>
      <c r="L58" s="43"/>
      <c r="M58" s="43"/>
      <c r="N58" s="43"/>
      <c r="O58" s="43"/>
      <c r="P58" s="43"/>
      <c r="Q58" s="43"/>
      <c r="R58" s="43"/>
      <c r="S58" s="184" t="s">
        <v>1040</v>
      </c>
      <c r="T58" s="126"/>
      <c r="U58" s="101"/>
      <c r="V58" s="127"/>
      <c r="W58" s="126"/>
      <c r="X58" s="101"/>
      <c r="Y58" s="127"/>
      <c r="Z58" s="126"/>
      <c r="AA58" s="101"/>
      <c r="AB58" s="127"/>
      <c r="AC58" s="126"/>
      <c r="AD58" s="101"/>
      <c r="AE58" s="127"/>
      <c r="AF58" s="126"/>
      <c r="AG58" s="101"/>
      <c r="AH58" s="127"/>
    </row>
    <row r="59" spans="1:34" x14ac:dyDescent="0.25">
      <c r="A59" s="43"/>
      <c r="B59" s="43"/>
      <c r="C59" s="43"/>
      <c r="D59" s="43"/>
      <c r="E59" s="43"/>
      <c r="F59" s="43"/>
      <c r="G59" s="43"/>
      <c r="H59" s="43"/>
      <c r="I59" s="43"/>
      <c r="J59" s="43"/>
      <c r="K59" s="43"/>
      <c r="L59" s="43"/>
      <c r="M59" s="43"/>
      <c r="N59" s="43"/>
      <c r="O59" s="43"/>
      <c r="P59" s="43"/>
      <c r="Q59" s="43"/>
      <c r="R59" s="43"/>
      <c r="S59" s="185" t="s">
        <v>1008</v>
      </c>
      <c r="T59" s="57" t="s">
        <v>289</v>
      </c>
      <c r="U59" s="43" t="s">
        <v>670</v>
      </c>
      <c r="V59" s="58" t="s">
        <v>289</v>
      </c>
      <c r="W59" s="57" t="s">
        <v>289</v>
      </c>
      <c r="X59" s="43" t="s">
        <v>670</v>
      </c>
      <c r="Y59" s="58" t="s">
        <v>289</v>
      </c>
      <c r="Z59" s="57" t="s">
        <v>289</v>
      </c>
      <c r="AA59" s="43" t="s">
        <v>670</v>
      </c>
      <c r="AB59" s="58" t="s">
        <v>289</v>
      </c>
      <c r="AC59" s="57" t="s">
        <v>1232</v>
      </c>
      <c r="AD59" s="43">
        <v>0</v>
      </c>
      <c r="AE59" s="165" t="s">
        <v>1233</v>
      </c>
      <c r="AF59" s="57" t="s">
        <v>1232</v>
      </c>
      <c r="AG59" s="43">
        <v>0</v>
      </c>
      <c r="AH59" s="165" t="s">
        <v>1234</v>
      </c>
    </row>
    <row r="60" spans="1:34" ht="15.75" x14ac:dyDescent="0.25">
      <c r="A60" s="43"/>
      <c r="B60" s="43"/>
      <c r="C60" s="43"/>
      <c r="D60" s="43">
        <v>22</v>
      </c>
      <c r="E60" s="43">
        <v>2</v>
      </c>
      <c r="F60" s="43"/>
      <c r="G60" s="43"/>
      <c r="H60" s="43"/>
      <c r="I60" s="43"/>
      <c r="J60" s="43"/>
      <c r="K60" s="43"/>
      <c r="L60" s="43"/>
      <c r="M60" s="43"/>
      <c r="N60" s="43"/>
      <c r="O60" s="43"/>
      <c r="P60" s="43"/>
      <c r="Q60" s="43"/>
      <c r="R60" s="43"/>
      <c r="S60" s="184" t="s">
        <v>1041</v>
      </c>
      <c r="T60" s="126"/>
      <c r="U60" s="101"/>
      <c r="V60" s="127"/>
      <c r="W60" s="126"/>
      <c r="X60" s="101"/>
      <c r="Y60" s="127"/>
      <c r="Z60" s="126"/>
      <c r="AA60" s="101"/>
      <c r="AB60" s="127"/>
      <c r="AC60" s="126"/>
      <c r="AD60" s="101"/>
      <c r="AE60" s="127"/>
      <c r="AF60" s="126"/>
      <c r="AG60" s="101"/>
      <c r="AH60" s="127"/>
    </row>
    <row r="61" spans="1:34" x14ac:dyDescent="0.25">
      <c r="A61" s="43"/>
      <c r="B61" s="43"/>
      <c r="C61" s="43"/>
      <c r="D61" s="43">
        <v>22</v>
      </c>
      <c r="E61" s="43">
        <v>3</v>
      </c>
      <c r="F61" s="43"/>
      <c r="G61" s="43"/>
      <c r="H61" s="43"/>
      <c r="I61" s="43"/>
      <c r="J61" s="43"/>
      <c r="K61" s="43"/>
      <c r="L61" s="43"/>
      <c r="M61" s="43"/>
      <c r="N61" s="43"/>
      <c r="O61" s="43"/>
      <c r="P61" s="43"/>
      <c r="Q61" s="43"/>
      <c r="R61" s="43"/>
      <c r="S61" s="185" t="s">
        <v>1008</v>
      </c>
      <c r="T61" s="57" t="s">
        <v>289</v>
      </c>
      <c r="U61" s="43" t="s">
        <v>670</v>
      </c>
      <c r="V61" s="58" t="s">
        <v>289</v>
      </c>
      <c r="W61" s="57" t="s">
        <v>289</v>
      </c>
      <c r="X61" s="43" t="s">
        <v>670</v>
      </c>
      <c r="Y61" s="58" t="s">
        <v>289</v>
      </c>
      <c r="Z61" s="57" t="s">
        <v>289</v>
      </c>
      <c r="AA61" s="43" t="s">
        <v>670</v>
      </c>
      <c r="AB61" s="58" t="s">
        <v>289</v>
      </c>
      <c r="AC61" s="57" t="s">
        <v>1235</v>
      </c>
      <c r="AD61" s="43">
        <v>0</v>
      </c>
      <c r="AE61" s="165" t="s">
        <v>1236</v>
      </c>
      <c r="AF61" s="57" t="s">
        <v>1235</v>
      </c>
      <c r="AG61" s="43">
        <v>0</v>
      </c>
      <c r="AH61" s="165" t="s">
        <v>1237</v>
      </c>
    </row>
    <row r="62" spans="1:34" ht="15.75" x14ac:dyDescent="0.25">
      <c r="A62" s="43"/>
      <c r="B62" s="43"/>
      <c r="C62" s="43"/>
      <c r="D62" s="43">
        <v>22</v>
      </c>
      <c r="E62" s="43">
        <v>1</v>
      </c>
      <c r="F62" s="43"/>
      <c r="G62" s="43"/>
      <c r="H62" s="43"/>
      <c r="I62" s="43"/>
      <c r="J62" s="43"/>
      <c r="K62" s="43"/>
      <c r="L62" s="43"/>
      <c r="M62" s="43"/>
      <c r="N62" s="43"/>
      <c r="O62" s="43"/>
      <c r="P62" s="43"/>
      <c r="Q62" s="43"/>
      <c r="R62" s="43"/>
      <c r="S62" s="184" t="s">
        <v>1042</v>
      </c>
      <c r="T62" s="126"/>
      <c r="U62" s="101"/>
      <c r="V62" s="127"/>
      <c r="W62" s="126"/>
      <c r="X62" s="101"/>
      <c r="Y62" s="127"/>
      <c r="Z62" s="126"/>
      <c r="AA62" s="101"/>
      <c r="AB62" s="127"/>
      <c r="AC62" s="126"/>
      <c r="AD62" s="101"/>
      <c r="AE62" s="127"/>
      <c r="AF62" s="126"/>
      <c r="AG62" s="101"/>
      <c r="AH62" s="127"/>
    </row>
    <row r="63" spans="1:34" x14ac:dyDescent="0.25">
      <c r="A63" s="43"/>
      <c r="B63" s="43"/>
      <c r="C63" s="43"/>
      <c r="D63" s="43">
        <v>37</v>
      </c>
      <c r="E63" s="43">
        <v>11</v>
      </c>
      <c r="F63" s="43"/>
      <c r="G63" s="43"/>
      <c r="H63" s="43"/>
      <c r="I63" s="43"/>
      <c r="J63" s="43"/>
      <c r="K63" s="43"/>
      <c r="L63" s="43"/>
      <c r="M63" s="43"/>
      <c r="N63" s="43"/>
      <c r="O63" s="43"/>
      <c r="P63" s="43"/>
      <c r="Q63" s="43"/>
      <c r="R63" s="43"/>
      <c r="S63" s="185" t="s">
        <v>1008</v>
      </c>
      <c r="T63" s="57" t="s">
        <v>289</v>
      </c>
      <c r="U63" s="43" t="s">
        <v>670</v>
      </c>
      <c r="V63" s="58" t="s">
        <v>289</v>
      </c>
      <c r="W63" s="57" t="s">
        <v>289</v>
      </c>
      <c r="X63" s="43" t="s">
        <v>670</v>
      </c>
      <c r="Y63" s="58" t="s">
        <v>289</v>
      </c>
      <c r="Z63" s="57" t="s">
        <v>289</v>
      </c>
      <c r="AA63" s="43" t="s">
        <v>670</v>
      </c>
      <c r="AB63" s="58" t="s">
        <v>289</v>
      </c>
      <c r="AC63" s="57" t="s">
        <v>1238</v>
      </c>
      <c r="AD63" s="43">
        <v>0</v>
      </c>
      <c r="AE63" s="165" t="s">
        <v>1239</v>
      </c>
      <c r="AF63" s="57" t="s">
        <v>1238</v>
      </c>
      <c r="AG63" s="43">
        <v>0</v>
      </c>
      <c r="AH63" s="165" t="s">
        <v>1240</v>
      </c>
    </row>
    <row r="64" spans="1:34" ht="15.75" x14ac:dyDescent="0.25">
      <c r="A64" s="43"/>
      <c r="B64" s="43"/>
      <c r="C64" s="43"/>
      <c r="D64" s="43">
        <v>37</v>
      </c>
      <c r="E64" s="43">
        <v>9</v>
      </c>
      <c r="F64" s="43"/>
      <c r="G64" s="43"/>
      <c r="H64" s="43"/>
      <c r="I64" s="43"/>
      <c r="J64" s="43"/>
      <c r="K64" s="43"/>
      <c r="L64" s="43"/>
      <c r="M64" s="43"/>
      <c r="N64" s="43"/>
      <c r="O64" s="43"/>
      <c r="P64" s="43"/>
      <c r="Q64" s="43"/>
      <c r="R64" s="43"/>
      <c r="S64" s="184" t="s">
        <v>1043</v>
      </c>
      <c r="T64" s="126"/>
      <c r="U64" s="101"/>
      <c r="V64" s="127"/>
      <c r="W64" s="126"/>
      <c r="X64" s="101"/>
      <c r="Y64" s="127"/>
      <c r="Z64" s="126"/>
      <c r="AA64" s="101"/>
      <c r="AB64" s="127"/>
      <c r="AC64" s="126"/>
      <c r="AD64" s="101"/>
      <c r="AE64" s="127"/>
      <c r="AF64" s="126"/>
      <c r="AG64" s="101"/>
      <c r="AH64" s="127"/>
    </row>
    <row r="65" spans="1:34" x14ac:dyDescent="0.25">
      <c r="A65" s="43"/>
      <c r="B65" s="43"/>
      <c r="C65" s="43"/>
      <c r="D65" s="43"/>
      <c r="E65" s="43"/>
      <c r="F65" s="43"/>
      <c r="G65" s="43"/>
      <c r="H65" s="43"/>
      <c r="I65" s="43"/>
      <c r="J65" s="43"/>
      <c r="K65" s="43"/>
      <c r="L65" s="43"/>
      <c r="M65" s="43"/>
      <c r="N65" s="43"/>
      <c r="O65" s="43"/>
      <c r="P65" s="43"/>
      <c r="Q65" s="43"/>
      <c r="R65" s="43"/>
      <c r="S65" s="185" t="s">
        <v>1008</v>
      </c>
      <c r="T65" s="57" t="s">
        <v>289</v>
      </c>
      <c r="U65" s="43" t="s">
        <v>670</v>
      </c>
      <c r="V65" s="58" t="s">
        <v>289</v>
      </c>
      <c r="W65" s="57" t="s">
        <v>289</v>
      </c>
      <c r="X65" s="43" t="s">
        <v>670</v>
      </c>
      <c r="Y65" s="58" t="s">
        <v>289</v>
      </c>
      <c r="Z65" s="57" t="s">
        <v>289</v>
      </c>
      <c r="AA65" s="43" t="s">
        <v>670</v>
      </c>
      <c r="AB65" s="58" t="s">
        <v>289</v>
      </c>
      <c r="AC65" s="57" t="s">
        <v>1241</v>
      </c>
      <c r="AD65" s="43">
        <v>0</v>
      </c>
      <c r="AE65" s="165" t="s">
        <v>1242</v>
      </c>
      <c r="AF65" s="57" t="s">
        <v>1241</v>
      </c>
      <c r="AG65" s="43">
        <v>0</v>
      </c>
      <c r="AH65" s="165" t="s">
        <v>1243</v>
      </c>
    </row>
    <row r="66" spans="1:34" ht="15.75" x14ac:dyDescent="0.25">
      <c r="A66" s="43"/>
      <c r="B66" s="43"/>
      <c r="C66" s="43"/>
      <c r="D66" s="43"/>
      <c r="E66" s="43"/>
      <c r="F66" s="43"/>
      <c r="G66" s="43"/>
      <c r="H66" s="43"/>
      <c r="I66" s="43"/>
      <c r="J66" s="43"/>
      <c r="K66" s="43"/>
      <c r="L66" s="43"/>
      <c r="M66" s="43"/>
      <c r="N66" s="43"/>
      <c r="O66" s="43"/>
      <c r="P66" s="43"/>
      <c r="Q66" s="43"/>
      <c r="R66" s="43"/>
      <c r="S66" s="184" t="s">
        <v>1044</v>
      </c>
      <c r="T66" s="126"/>
      <c r="U66" s="101"/>
      <c r="V66" s="127"/>
      <c r="W66" s="126"/>
      <c r="X66" s="101"/>
      <c r="Y66" s="127"/>
      <c r="Z66" s="126"/>
      <c r="AA66" s="101"/>
      <c r="AB66" s="127"/>
      <c r="AC66" s="126"/>
      <c r="AD66" s="101"/>
      <c r="AE66" s="127"/>
      <c r="AF66" s="126"/>
      <c r="AG66" s="101"/>
      <c r="AH66" s="127"/>
    </row>
    <row r="67" spans="1:34" x14ac:dyDescent="0.25">
      <c r="A67" s="43"/>
      <c r="B67" s="43"/>
      <c r="C67" s="43"/>
      <c r="D67" s="43"/>
      <c r="E67" s="43"/>
      <c r="F67" s="43"/>
      <c r="G67" s="43"/>
      <c r="H67" s="43"/>
      <c r="I67" s="43"/>
      <c r="J67" s="43"/>
      <c r="K67" s="43"/>
      <c r="L67" s="43"/>
      <c r="M67" s="43"/>
      <c r="N67" s="43"/>
      <c r="O67" s="43"/>
      <c r="P67" s="43"/>
      <c r="Q67" s="43"/>
      <c r="R67" s="43"/>
      <c r="S67" s="185" t="s">
        <v>1008</v>
      </c>
      <c r="T67" s="57" t="s">
        <v>289</v>
      </c>
      <c r="U67" s="43" t="s">
        <v>670</v>
      </c>
      <c r="V67" s="58" t="s">
        <v>289</v>
      </c>
      <c r="W67" s="57" t="s">
        <v>289</v>
      </c>
      <c r="X67" s="43" t="s">
        <v>670</v>
      </c>
      <c r="Y67" s="58" t="s">
        <v>289</v>
      </c>
      <c r="Z67" s="57" t="s">
        <v>289</v>
      </c>
      <c r="AA67" s="43" t="s">
        <v>670</v>
      </c>
      <c r="AB67" s="58" t="s">
        <v>289</v>
      </c>
      <c r="AC67" s="125" t="s">
        <v>1244</v>
      </c>
      <c r="AD67" s="6">
        <v>1</v>
      </c>
      <c r="AE67" s="165" t="s">
        <v>1245</v>
      </c>
      <c r="AF67" s="125" t="s">
        <v>1244</v>
      </c>
      <c r="AG67" s="6">
        <v>1</v>
      </c>
      <c r="AH67" s="165" t="s">
        <v>1246</v>
      </c>
    </row>
    <row r="68" spans="1:34" ht="15.75" x14ac:dyDescent="0.25">
      <c r="A68" s="43"/>
      <c r="B68" s="43"/>
      <c r="C68" s="43"/>
      <c r="D68" s="43"/>
      <c r="E68" s="43"/>
      <c r="F68" s="43"/>
      <c r="G68" s="43"/>
      <c r="H68" s="43"/>
      <c r="I68" s="43"/>
      <c r="J68" s="43"/>
      <c r="K68" s="43"/>
      <c r="L68" s="43"/>
      <c r="M68" s="43"/>
      <c r="N68" s="43"/>
      <c r="O68" s="43"/>
      <c r="P68" s="43"/>
      <c r="Q68" s="43"/>
      <c r="R68" s="43"/>
      <c r="S68" s="184" t="s">
        <v>1045</v>
      </c>
      <c r="T68" s="126"/>
      <c r="U68" s="101"/>
      <c r="V68" s="127"/>
      <c r="W68" s="126"/>
      <c r="X68" s="101"/>
      <c r="Y68" s="127"/>
      <c r="Z68" s="126"/>
      <c r="AA68" s="101"/>
      <c r="AB68" s="127"/>
      <c r="AC68" s="126"/>
      <c r="AD68" s="101"/>
      <c r="AE68" s="127"/>
      <c r="AF68" s="126"/>
      <c r="AG68" s="101"/>
      <c r="AH68" s="127"/>
    </row>
    <row r="69" spans="1:34" x14ac:dyDescent="0.25">
      <c r="A69" s="43"/>
      <c r="B69" s="43"/>
      <c r="C69" s="43"/>
      <c r="D69" s="43"/>
      <c r="E69" s="43"/>
      <c r="F69" s="43"/>
      <c r="G69" s="43"/>
      <c r="H69" s="43"/>
      <c r="I69" s="43"/>
      <c r="J69" s="43"/>
      <c r="K69" s="43"/>
      <c r="L69" s="43"/>
      <c r="M69" s="43"/>
      <c r="N69" s="43"/>
      <c r="O69" s="43"/>
      <c r="P69" s="43"/>
      <c r="Q69" s="43"/>
      <c r="R69" s="43"/>
      <c r="S69" s="185" t="s">
        <v>1008</v>
      </c>
      <c r="T69" s="57" t="s">
        <v>289</v>
      </c>
      <c r="U69" s="43" t="s">
        <v>670</v>
      </c>
      <c r="V69" s="58" t="s">
        <v>289</v>
      </c>
      <c r="W69" s="57" t="s">
        <v>289</v>
      </c>
      <c r="X69" s="43" t="s">
        <v>670</v>
      </c>
      <c r="Y69" s="58" t="s">
        <v>289</v>
      </c>
      <c r="Z69" s="57" t="s">
        <v>289</v>
      </c>
      <c r="AA69" s="43" t="s">
        <v>670</v>
      </c>
      <c r="AB69" s="58" t="s">
        <v>289</v>
      </c>
      <c r="AC69" s="57" t="s">
        <v>1247</v>
      </c>
      <c r="AD69" s="43">
        <v>0</v>
      </c>
      <c r="AE69" s="165" t="s">
        <v>1248</v>
      </c>
      <c r="AF69" s="57" t="s">
        <v>1247</v>
      </c>
      <c r="AG69" s="43">
        <v>0</v>
      </c>
      <c r="AH69" s="165" t="s">
        <v>1249</v>
      </c>
    </row>
    <row r="70" spans="1:34" ht="15.75" x14ac:dyDescent="0.25">
      <c r="A70" s="43"/>
      <c r="B70" s="43"/>
      <c r="C70" s="43"/>
      <c r="D70" s="43"/>
      <c r="E70" s="43"/>
      <c r="F70" s="43"/>
      <c r="G70" s="43"/>
      <c r="H70" s="43"/>
      <c r="I70" s="43"/>
      <c r="J70" s="43"/>
      <c r="K70" s="43"/>
      <c r="L70" s="43"/>
      <c r="M70" s="43"/>
      <c r="N70" s="43"/>
      <c r="O70" s="43"/>
      <c r="P70" s="43"/>
      <c r="Q70" s="43"/>
      <c r="R70" s="43"/>
      <c r="S70" s="184" t="s">
        <v>1046</v>
      </c>
      <c r="T70" s="126"/>
      <c r="U70" s="101"/>
      <c r="V70" s="127"/>
      <c r="W70" s="126"/>
      <c r="X70" s="101"/>
      <c r="Y70" s="127"/>
      <c r="Z70" s="126"/>
      <c r="AA70" s="101"/>
      <c r="AB70" s="127"/>
      <c r="AC70" s="126"/>
      <c r="AD70" s="101"/>
      <c r="AE70" s="127"/>
      <c r="AF70" s="126"/>
      <c r="AG70" s="101"/>
      <c r="AH70" s="127"/>
    </row>
    <row r="71" spans="1:34" x14ac:dyDescent="0.25">
      <c r="A71" s="43"/>
      <c r="B71" s="43"/>
      <c r="C71" s="43"/>
      <c r="D71" s="43"/>
      <c r="E71" s="43"/>
      <c r="F71" s="43"/>
      <c r="G71" s="43"/>
      <c r="H71" s="43"/>
      <c r="I71" s="43"/>
      <c r="J71" s="43"/>
      <c r="K71" s="43"/>
      <c r="L71" s="43"/>
      <c r="M71" s="43"/>
      <c r="N71" s="43"/>
      <c r="O71" s="43"/>
      <c r="P71" s="43"/>
      <c r="Q71" s="43"/>
      <c r="R71" s="43"/>
      <c r="S71" s="185" t="s">
        <v>1008</v>
      </c>
      <c r="T71" s="57" t="s">
        <v>289</v>
      </c>
      <c r="U71" s="43" t="s">
        <v>670</v>
      </c>
      <c r="V71" s="58" t="s">
        <v>289</v>
      </c>
      <c r="W71" s="57" t="s">
        <v>289</v>
      </c>
      <c r="X71" s="43" t="s">
        <v>670</v>
      </c>
      <c r="Y71" s="58" t="s">
        <v>289</v>
      </c>
      <c r="Z71" s="57" t="s">
        <v>289</v>
      </c>
      <c r="AA71" s="43" t="s">
        <v>670</v>
      </c>
      <c r="AB71" s="58" t="s">
        <v>289</v>
      </c>
      <c r="AC71" s="125" t="s">
        <v>1250</v>
      </c>
      <c r="AD71" s="6">
        <v>1</v>
      </c>
      <c r="AE71" s="165" t="s">
        <v>1245</v>
      </c>
      <c r="AF71" s="125" t="s">
        <v>1250</v>
      </c>
      <c r="AG71" s="6">
        <v>1</v>
      </c>
      <c r="AH71" s="165" t="s">
        <v>1251</v>
      </c>
    </row>
    <row r="72" spans="1:34" ht="15.75" x14ac:dyDescent="0.25">
      <c r="A72" s="43"/>
      <c r="B72" s="43"/>
      <c r="C72" s="43"/>
      <c r="D72" s="43"/>
      <c r="E72" s="43"/>
      <c r="F72" s="43"/>
      <c r="G72" s="43"/>
      <c r="H72" s="43"/>
      <c r="I72" s="43"/>
      <c r="J72" s="43"/>
      <c r="K72" s="43"/>
      <c r="L72" s="43"/>
      <c r="M72" s="43"/>
      <c r="N72" s="43"/>
      <c r="O72" s="43"/>
      <c r="P72" s="43"/>
      <c r="Q72" s="43"/>
      <c r="R72" s="43"/>
      <c r="S72" s="184" t="s">
        <v>1047</v>
      </c>
      <c r="T72" s="126"/>
      <c r="U72" s="101"/>
      <c r="V72" s="127"/>
      <c r="W72" s="126"/>
      <c r="X72" s="101"/>
      <c r="Y72" s="127"/>
      <c r="Z72" s="126"/>
      <c r="AA72" s="101"/>
      <c r="AB72" s="127"/>
      <c r="AC72" s="126"/>
      <c r="AD72" s="101"/>
      <c r="AE72" s="127"/>
      <c r="AF72" s="126"/>
      <c r="AG72" s="101"/>
      <c r="AH72" s="127"/>
    </row>
    <row r="73" spans="1:34" x14ac:dyDescent="0.25">
      <c r="A73" s="43"/>
      <c r="B73" s="43"/>
      <c r="C73" s="43"/>
      <c r="D73" s="43"/>
      <c r="E73" s="43"/>
      <c r="F73" s="43"/>
      <c r="G73" s="43"/>
      <c r="H73" s="43"/>
      <c r="I73" s="43"/>
      <c r="J73" s="43"/>
      <c r="K73" s="43"/>
      <c r="L73" s="43"/>
      <c r="M73" s="43"/>
      <c r="N73" s="43"/>
      <c r="O73" s="43"/>
      <c r="P73" s="43"/>
      <c r="Q73" s="43"/>
      <c r="R73" s="43"/>
      <c r="S73" s="185" t="s">
        <v>1008</v>
      </c>
      <c r="T73" s="57" t="s">
        <v>289</v>
      </c>
      <c r="U73" s="43" t="s">
        <v>670</v>
      </c>
      <c r="V73" s="58" t="s">
        <v>289</v>
      </c>
      <c r="W73" s="57" t="s">
        <v>289</v>
      </c>
      <c r="X73" s="43" t="s">
        <v>670</v>
      </c>
      <c r="Y73" s="58" t="s">
        <v>289</v>
      </c>
      <c r="Z73" s="57" t="s">
        <v>289</v>
      </c>
      <c r="AA73" s="43" t="s">
        <v>670</v>
      </c>
      <c r="AB73" s="58" t="s">
        <v>289</v>
      </c>
      <c r="AC73" s="125" t="s">
        <v>1252</v>
      </c>
      <c r="AD73" s="6">
        <v>1</v>
      </c>
      <c r="AE73" s="165" t="s">
        <v>1245</v>
      </c>
      <c r="AF73" s="125" t="s">
        <v>1252</v>
      </c>
      <c r="AG73" s="6">
        <v>1</v>
      </c>
      <c r="AH73" s="165" t="s">
        <v>1253</v>
      </c>
    </row>
    <row r="74" spans="1:34" ht="15.75" x14ac:dyDescent="0.25">
      <c r="A74" s="43"/>
      <c r="B74" s="43"/>
      <c r="C74" s="43"/>
      <c r="D74" s="43"/>
      <c r="E74" s="43"/>
      <c r="F74" s="43"/>
      <c r="G74" s="43"/>
      <c r="H74" s="43"/>
      <c r="I74" s="43"/>
      <c r="J74" s="43"/>
      <c r="K74" s="43"/>
      <c r="L74" s="43"/>
      <c r="M74" s="43"/>
      <c r="N74" s="43"/>
      <c r="O74" s="43"/>
      <c r="P74" s="43"/>
      <c r="Q74" s="43"/>
      <c r="R74" s="43"/>
      <c r="S74" s="184" t="s">
        <v>1048</v>
      </c>
      <c r="T74" s="126"/>
      <c r="U74" s="101"/>
      <c r="V74" s="127"/>
      <c r="W74" s="126"/>
      <c r="X74" s="101"/>
      <c r="Y74" s="127"/>
      <c r="Z74" s="126"/>
      <c r="AA74" s="101"/>
      <c r="AB74" s="127"/>
      <c r="AC74" s="126"/>
      <c r="AD74" s="101"/>
      <c r="AE74" s="127"/>
      <c r="AF74" s="126"/>
      <c r="AG74" s="101"/>
      <c r="AH74" s="127"/>
    </row>
    <row r="75" spans="1:34" x14ac:dyDescent="0.25">
      <c r="A75" s="43"/>
      <c r="B75" s="43"/>
      <c r="C75" s="43"/>
      <c r="D75" s="43"/>
      <c r="E75" s="43"/>
      <c r="F75" s="43"/>
      <c r="G75" s="43"/>
      <c r="H75" s="43"/>
      <c r="I75" s="43"/>
      <c r="J75" s="43"/>
      <c r="K75" s="43"/>
      <c r="L75" s="43"/>
      <c r="M75" s="43"/>
      <c r="N75" s="43"/>
      <c r="O75" s="43"/>
      <c r="P75" s="43"/>
      <c r="Q75" s="43"/>
      <c r="R75" s="43"/>
      <c r="S75" s="185" t="s">
        <v>1008</v>
      </c>
      <c r="T75" s="57" t="s">
        <v>289</v>
      </c>
      <c r="U75" s="43" t="s">
        <v>670</v>
      </c>
      <c r="V75" s="58" t="s">
        <v>289</v>
      </c>
      <c r="W75" s="57" t="s">
        <v>289</v>
      </c>
      <c r="X75" s="43" t="s">
        <v>670</v>
      </c>
      <c r="Y75" s="58" t="s">
        <v>289</v>
      </c>
      <c r="Z75" s="57" t="s">
        <v>289</v>
      </c>
      <c r="AA75" s="43" t="s">
        <v>670</v>
      </c>
      <c r="AB75" s="58" t="s">
        <v>289</v>
      </c>
      <c r="AC75" s="57" t="s">
        <v>1254</v>
      </c>
      <c r="AD75" s="43">
        <v>0</v>
      </c>
      <c r="AE75" s="165" t="s">
        <v>1255</v>
      </c>
      <c r="AF75" s="57" t="s">
        <v>1254</v>
      </c>
      <c r="AG75" s="43">
        <v>0</v>
      </c>
      <c r="AH75" s="165" t="s">
        <v>1256</v>
      </c>
    </row>
    <row r="76" spans="1:34" ht="15.75" x14ac:dyDescent="0.25">
      <c r="A76" s="43"/>
      <c r="B76" s="43"/>
      <c r="C76" s="43"/>
      <c r="D76" s="43"/>
      <c r="E76" s="43"/>
      <c r="F76" s="43"/>
      <c r="G76" s="43"/>
      <c r="H76" s="43"/>
      <c r="I76" s="43"/>
      <c r="J76" s="43"/>
      <c r="K76" s="43"/>
      <c r="L76" s="43"/>
      <c r="M76" s="43"/>
      <c r="N76" s="43"/>
      <c r="O76" s="43"/>
      <c r="P76" s="43"/>
      <c r="Q76" s="43"/>
      <c r="R76" s="43"/>
      <c r="S76" s="184" t="s">
        <v>1049</v>
      </c>
      <c r="T76" s="126"/>
      <c r="U76" s="101"/>
      <c r="V76" s="127"/>
      <c r="W76" s="126"/>
      <c r="X76" s="101"/>
      <c r="Y76" s="127"/>
      <c r="Z76" s="126"/>
      <c r="AA76" s="101"/>
      <c r="AB76" s="127"/>
      <c r="AC76" s="126"/>
      <c r="AD76" s="101"/>
      <c r="AE76" s="127"/>
      <c r="AF76" s="126"/>
      <c r="AG76" s="101"/>
      <c r="AH76" s="127"/>
    </row>
    <row r="77" spans="1:34" x14ac:dyDescent="0.25">
      <c r="A77" s="43"/>
      <c r="B77" s="43"/>
      <c r="C77" s="43"/>
      <c r="D77" s="43"/>
      <c r="E77" s="43"/>
      <c r="F77" s="43"/>
      <c r="G77" s="43"/>
      <c r="H77" s="43"/>
      <c r="I77" s="43"/>
      <c r="J77" s="43"/>
      <c r="K77" s="43"/>
      <c r="L77" s="43"/>
      <c r="M77" s="43"/>
      <c r="N77" s="43"/>
      <c r="O77" s="43"/>
      <c r="P77" s="43"/>
      <c r="Q77" s="43"/>
      <c r="R77" s="43"/>
      <c r="S77" s="185" t="s">
        <v>1008</v>
      </c>
      <c r="T77" s="57" t="s">
        <v>289</v>
      </c>
      <c r="U77" s="43" t="s">
        <v>670</v>
      </c>
      <c r="V77" s="58" t="s">
        <v>289</v>
      </c>
      <c r="W77" s="57" t="s">
        <v>289</v>
      </c>
      <c r="X77" s="43" t="s">
        <v>670</v>
      </c>
      <c r="Y77" s="58" t="s">
        <v>289</v>
      </c>
      <c r="Z77" s="57" t="s">
        <v>289</v>
      </c>
      <c r="AA77" s="43" t="s">
        <v>670</v>
      </c>
      <c r="AB77" s="58" t="s">
        <v>289</v>
      </c>
      <c r="AC77" s="57" t="s">
        <v>1257</v>
      </c>
      <c r="AD77" s="43">
        <v>0</v>
      </c>
      <c r="AE77" s="165" t="s">
        <v>1258</v>
      </c>
      <c r="AF77" s="125" t="s">
        <v>1259</v>
      </c>
      <c r="AG77" s="6">
        <v>1</v>
      </c>
      <c r="AH77" s="165" t="s">
        <v>1260</v>
      </c>
    </row>
    <row r="78" spans="1:34" ht="15.75" x14ac:dyDescent="0.25">
      <c r="A78" s="43"/>
      <c r="B78" s="43"/>
      <c r="C78" s="43"/>
      <c r="D78" s="43"/>
      <c r="E78" s="43"/>
      <c r="F78" s="43"/>
      <c r="G78" s="43"/>
      <c r="H78" s="43"/>
      <c r="I78" s="43"/>
      <c r="J78" s="43"/>
      <c r="K78" s="43"/>
      <c r="L78" s="43"/>
      <c r="M78" s="43"/>
      <c r="N78" s="43"/>
      <c r="O78" s="43"/>
      <c r="P78" s="43"/>
      <c r="Q78" s="43"/>
      <c r="R78" s="43"/>
      <c r="S78" s="184" t="s">
        <v>1050</v>
      </c>
      <c r="T78" s="126"/>
      <c r="U78" s="101"/>
      <c r="V78" s="127"/>
      <c r="W78" s="126"/>
      <c r="X78" s="101"/>
      <c r="Y78" s="127"/>
      <c r="Z78" s="126"/>
      <c r="AA78" s="101"/>
      <c r="AB78" s="127"/>
      <c r="AC78" s="126"/>
      <c r="AD78" s="101"/>
      <c r="AE78" s="127"/>
      <c r="AF78" s="126"/>
      <c r="AG78" s="101"/>
      <c r="AH78" s="127"/>
    </row>
    <row r="79" spans="1:34" x14ac:dyDescent="0.25">
      <c r="A79" s="43"/>
      <c r="B79" s="43"/>
      <c r="C79" s="43"/>
      <c r="D79" s="43"/>
      <c r="E79" s="43"/>
      <c r="F79" s="43"/>
      <c r="G79" s="43"/>
      <c r="H79" s="43"/>
      <c r="I79" s="43"/>
      <c r="J79" s="43"/>
      <c r="K79" s="43"/>
      <c r="L79" s="43"/>
      <c r="M79" s="43"/>
      <c r="N79" s="43"/>
      <c r="O79" s="43"/>
      <c r="P79" s="43"/>
      <c r="Q79" s="43"/>
      <c r="R79" s="43"/>
      <c r="S79" s="185" t="s">
        <v>1008</v>
      </c>
      <c r="T79" s="57" t="s">
        <v>289</v>
      </c>
      <c r="U79" s="43" t="s">
        <v>670</v>
      </c>
      <c r="V79" s="58" t="s">
        <v>289</v>
      </c>
      <c r="W79" s="57" t="s">
        <v>289</v>
      </c>
      <c r="X79" s="43" t="s">
        <v>670</v>
      </c>
      <c r="Y79" s="58" t="s">
        <v>289</v>
      </c>
      <c r="Z79" s="57" t="s">
        <v>289</v>
      </c>
      <c r="AA79" s="43" t="s">
        <v>670</v>
      </c>
      <c r="AB79" s="58" t="s">
        <v>289</v>
      </c>
      <c r="AC79" s="57" t="s">
        <v>1261</v>
      </c>
      <c r="AD79" s="43">
        <v>0</v>
      </c>
      <c r="AE79" s="165" t="s">
        <v>1262</v>
      </c>
      <c r="AF79" s="57" t="s">
        <v>1261</v>
      </c>
      <c r="AG79" s="43">
        <v>0</v>
      </c>
      <c r="AH79" s="165" t="s">
        <v>1263</v>
      </c>
    </row>
    <row r="80" spans="1:34" ht="15.75" x14ac:dyDescent="0.25">
      <c r="A80" s="43"/>
      <c r="B80" s="43"/>
      <c r="C80" s="43"/>
      <c r="D80" s="43"/>
      <c r="E80" s="43"/>
      <c r="F80" s="43"/>
      <c r="G80" s="43"/>
      <c r="H80" s="43"/>
      <c r="I80" s="43"/>
      <c r="J80" s="43"/>
      <c r="K80" s="43"/>
      <c r="L80" s="43"/>
      <c r="M80" s="43"/>
      <c r="N80" s="43"/>
      <c r="O80" s="43"/>
      <c r="P80" s="43"/>
      <c r="Q80" s="43"/>
      <c r="R80" s="43"/>
      <c r="S80" s="184" t="s">
        <v>1051</v>
      </c>
      <c r="T80" s="126"/>
      <c r="U80" s="101"/>
      <c r="V80" s="127"/>
      <c r="W80" s="126"/>
      <c r="X80" s="101"/>
      <c r="Y80" s="127"/>
      <c r="Z80" s="126"/>
      <c r="AA80" s="101"/>
      <c r="AB80" s="127"/>
      <c r="AC80" s="126"/>
      <c r="AD80" s="101"/>
      <c r="AE80" s="127"/>
      <c r="AF80" s="126"/>
      <c r="AG80" s="101"/>
      <c r="AH80" s="127"/>
    </row>
    <row r="81" spans="1:34" x14ac:dyDescent="0.25">
      <c r="A81" s="43"/>
      <c r="B81" s="43"/>
      <c r="C81" s="43"/>
      <c r="D81" s="43"/>
      <c r="E81" s="43"/>
      <c r="F81" s="43"/>
      <c r="G81" s="43"/>
      <c r="H81" s="43"/>
      <c r="I81" s="43"/>
      <c r="J81" s="43"/>
      <c r="K81" s="43"/>
      <c r="L81" s="43"/>
      <c r="M81" s="43"/>
      <c r="N81" s="43"/>
      <c r="O81" s="43"/>
      <c r="P81" s="43"/>
      <c r="Q81" s="43"/>
      <c r="R81" s="43"/>
      <c r="S81" s="185" t="s">
        <v>1008</v>
      </c>
      <c r="T81" s="57" t="s">
        <v>289</v>
      </c>
      <c r="U81" s="43" t="s">
        <v>670</v>
      </c>
      <c r="V81" s="58" t="s">
        <v>289</v>
      </c>
      <c r="W81" s="57" t="s">
        <v>289</v>
      </c>
      <c r="X81" s="43" t="s">
        <v>670</v>
      </c>
      <c r="Y81" s="58" t="s">
        <v>289</v>
      </c>
      <c r="Z81" s="57" t="s">
        <v>289</v>
      </c>
      <c r="AA81" s="43" t="s">
        <v>670</v>
      </c>
      <c r="AB81" s="58" t="s">
        <v>289</v>
      </c>
      <c r="AC81" s="125" t="s">
        <v>1264</v>
      </c>
      <c r="AD81" s="6">
        <v>1</v>
      </c>
      <c r="AE81" s="165" t="s">
        <v>1265</v>
      </c>
      <c r="AF81" s="125" t="s">
        <v>1264</v>
      </c>
      <c r="AG81" s="6">
        <v>1</v>
      </c>
      <c r="AH81" s="165" t="s">
        <v>1266</v>
      </c>
    </row>
    <row r="82" spans="1:34" ht="15.75" x14ac:dyDescent="0.25">
      <c r="A82" s="43"/>
      <c r="B82" s="43"/>
      <c r="C82" s="43"/>
      <c r="D82" s="43"/>
      <c r="E82" s="43"/>
      <c r="F82" s="43"/>
      <c r="G82" s="43"/>
      <c r="H82" s="43"/>
      <c r="I82" s="43"/>
      <c r="J82" s="43"/>
      <c r="K82" s="43"/>
      <c r="L82" s="43"/>
      <c r="M82" s="43"/>
      <c r="N82" s="43"/>
      <c r="O82" s="43"/>
      <c r="P82" s="43"/>
      <c r="Q82" s="43"/>
      <c r="R82" s="43"/>
      <c r="S82" s="184" t="s">
        <v>1052</v>
      </c>
      <c r="T82" s="126"/>
      <c r="U82" s="101"/>
      <c r="V82" s="127"/>
      <c r="W82" s="126"/>
      <c r="X82" s="101"/>
      <c r="Y82" s="127"/>
      <c r="Z82" s="126"/>
      <c r="AA82" s="101"/>
      <c r="AB82" s="127"/>
      <c r="AC82" s="126"/>
      <c r="AD82" s="101"/>
      <c r="AE82" s="127"/>
      <c r="AF82" s="126"/>
      <c r="AG82" s="101"/>
      <c r="AH82" s="127"/>
    </row>
    <row r="83" spans="1:34" x14ac:dyDescent="0.25">
      <c r="A83" s="43"/>
      <c r="B83" s="43"/>
      <c r="C83" s="43"/>
      <c r="D83" s="43"/>
      <c r="E83" s="43"/>
      <c r="F83" s="43"/>
      <c r="G83" s="43"/>
      <c r="H83" s="43"/>
      <c r="I83" s="43"/>
      <c r="J83" s="43"/>
      <c r="K83" s="43"/>
      <c r="L83" s="43"/>
      <c r="M83" s="43"/>
      <c r="N83" s="43"/>
      <c r="O83" s="43"/>
      <c r="P83" s="43"/>
      <c r="Q83" s="43"/>
      <c r="R83" s="43"/>
      <c r="S83" s="185" t="s">
        <v>1008</v>
      </c>
      <c r="T83" s="57" t="s">
        <v>289</v>
      </c>
      <c r="U83" s="43" t="s">
        <v>670</v>
      </c>
      <c r="V83" s="58" t="s">
        <v>289</v>
      </c>
      <c r="W83" s="57" t="s">
        <v>289</v>
      </c>
      <c r="X83" s="43" t="s">
        <v>670</v>
      </c>
      <c r="Y83" s="58" t="s">
        <v>289</v>
      </c>
      <c r="Z83" s="57" t="s">
        <v>289</v>
      </c>
      <c r="AA83" s="43" t="s">
        <v>670</v>
      </c>
      <c r="AB83" s="58" t="s">
        <v>289</v>
      </c>
      <c r="AC83" s="57" t="s">
        <v>1267</v>
      </c>
      <c r="AD83" s="43">
        <v>0</v>
      </c>
      <c r="AE83" s="165" t="s">
        <v>1268</v>
      </c>
      <c r="AF83" s="57" t="s">
        <v>1267</v>
      </c>
      <c r="AG83" s="43">
        <v>0</v>
      </c>
      <c r="AH83" s="165" t="s">
        <v>1269</v>
      </c>
    </row>
    <row r="84" spans="1:34" ht="15.75" x14ac:dyDescent="0.25">
      <c r="A84" s="43"/>
      <c r="B84" s="43"/>
      <c r="C84" s="43"/>
      <c r="D84" s="43"/>
      <c r="E84" s="43"/>
      <c r="F84" s="43"/>
      <c r="G84" s="43"/>
      <c r="H84" s="43"/>
      <c r="I84" s="43"/>
      <c r="J84" s="43"/>
      <c r="K84" s="43"/>
      <c r="L84" s="43"/>
      <c r="M84" s="43"/>
      <c r="N84" s="43"/>
      <c r="O84" s="43"/>
      <c r="P84" s="43"/>
      <c r="Q84" s="43"/>
      <c r="R84" s="43"/>
      <c r="S84" s="184" t="s">
        <v>1053</v>
      </c>
      <c r="T84" s="126"/>
      <c r="U84" s="101"/>
      <c r="V84" s="127"/>
      <c r="W84" s="126"/>
      <c r="X84" s="101"/>
      <c r="Y84" s="127"/>
      <c r="Z84" s="126"/>
      <c r="AA84" s="101"/>
      <c r="AB84" s="127"/>
      <c r="AC84" s="126"/>
      <c r="AD84" s="101"/>
      <c r="AE84" s="127"/>
      <c r="AF84" s="126"/>
      <c r="AG84" s="101"/>
      <c r="AH84" s="127"/>
    </row>
    <row r="85" spans="1:34" x14ac:dyDescent="0.25">
      <c r="A85" s="43"/>
      <c r="B85" s="43"/>
      <c r="C85" s="43"/>
      <c r="D85" s="43"/>
      <c r="E85" s="43"/>
      <c r="F85" s="43"/>
      <c r="G85" s="43"/>
      <c r="H85" s="43"/>
      <c r="I85" s="43"/>
      <c r="J85" s="43"/>
      <c r="K85" s="43"/>
      <c r="L85" s="43"/>
      <c r="M85" s="43"/>
      <c r="N85" s="43"/>
      <c r="O85" s="43"/>
      <c r="P85" s="43"/>
      <c r="Q85" s="43"/>
      <c r="R85" s="43"/>
      <c r="S85" s="185" t="s">
        <v>1008</v>
      </c>
      <c r="T85" s="57" t="s">
        <v>289</v>
      </c>
      <c r="U85" s="43" t="s">
        <v>670</v>
      </c>
      <c r="V85" s="58" t="s">
        <v>289</v>
      </c>
      <c r="W85" s="57" t="s">
        <v>289</v>
      </c>
      <c r="X85" s="43" t="s">
        <v>670</v>
      </c>
      <c r="Y85" s="58" t="s">
        <v>289</v>
      </c>
      <c r="Z85" s="57" t="s">
        <v>289</v>
      </c>
      <c r="AA85" s="43" t="s">
        <v>670</v>
      </c>
      <c r="AB85" s="58" t="s">
        <v>289</v>
      </c>
      <c r="AC85" s="57" t="s">
        <v>1270</v>
      </c>
      <c r="AD85" s="43">
        <v>0</v>
      </c>
      <c r="AE85" s="165" t="s">
        <v>1271</v>
      </c>
      <c r="AF85" s="57" t="s">
        <v>1270</v>
      </c>
      <c r="AG85" s="43">
        <v>0</v>
      </c>
      <c r="AH85" s="165" t="s">
        <v>1272</v>
      </c>
    </row>
    <row r="86" spans="1:34" ht="15.75" x14ac:dyDescent="0.25">
      <c r="A86" s="43"/>
      <c r="B86" s="43"/>
      <c r="C86" s="43"/>
      <c r="D86" s="43"/>
      <c r="E86" s="43"/>
      <c r="F86" s="43"/>
      <c r="G86" s="43"/>
      <c r="H86" s="43"/>
      <c r="I86" s="43"/>
      <c r="J86" s="43"/>
      <c r="K86" s="43"/>
      <c r="L86" s="43"/>
      <c r="M86" s="43"/>
      <c r="N86" s="43"/>
      <c r="O86" s="43"/>
      <c r="P86" s="43"/>
      <c r="Q86" s="43"/>
      <c r="R86" s="43"/>
      <c r="S86" s="184" t="s">
        <v>1054</v>
      </c>
      <c r="T86" s="126"/>
      <c r="U86" s="101"/>
      <c r="V86" s="127"/>
      <c r="W86" s="126"/>
      <c r="X86" s="101"/>
      <c r="Y86" s="127"/>
      <c r="Z86" s="126"/>
      <c r="AA86" s="101"/>
      <c r="AB86" s="127"/>
      <c r="AC86" s="126"/>
      <c r="AD86" s="101"/>
      <c r="AE86" s="127"/>
      <c r="AF86" s="126"/>
      <c r="AG86" s="101"/>
      <c r="AH86" s="127"/>
    </row>
    <row r="87" spans="1:34" x14ac:dyDescent="0.25">
      <c r="A87" s="43"/>
      <c r="B87" s="43"/>
      <c r="C87" s="43"/>
      <c r="D87" s="43"/>
      <c r="E87" s="43"/>
      <c r="F87" s="43"/>
      <c r="G87" s="43"/>
      <c r="H87" s="43"/>
      <c r="I87" s="43"/>
      <c r="J87" s="43"/>
      <c r="K87" s="43"/>
      <c r="L87" s="43"/>
      <c r="M87" s="43"/>
      <c r="N87" s="43"/>
      <c r="O87" s="43"/>
      <c r="P87" s="43"/>
      <c r="Q87" s="43"/>
      <c r="R87" s="43"/>
      <c r="S87" s="185" t="s">
        <v>1008</v>
      </c>
      <c r="T87" s="57" t="s">
        <v>289</v>
      </c>
      <c r="U87" s="43" t="s">
        <v>670</v>
      </c>
      <c r="V87" s="58" t="s">
        <v>289</v>
      </c>
      <c r="W87" s="57" t="s">
        <v>289</v>
      </c>
      <c r="X87" s="43" t="s">
        <v>670</v>
      </c>
      <c r="Y87" s="58" t="s">
        <v>289</v>
      </c>
      <c r="Z87" s="57" t="s">
        <v>289</v>
      </c>
      <c r="AA87" s="43" t="s">
        <v>670</v>
      </c>
      <c r="AB87" s="58" t="s">
        <v>289</v>
      </c>
      <c r="AC87" s="57" t="s">
        <v>1273</v>
      </c>
      <c r="AD87" s="43">
        <v>0</v>
      </c>
      <c r="AE87" s="165" t="s">
        <v>1274</v>
      </c>
      <c r="AF87" s="57" t="s">
        <v>1273</v>
      </c>
      <c r="AG87" s="43">
        <v>0</v>
      </c>
      <c r="AH87" s="165" t="s">
        <v>1275</v>
      </c>
    </row>
    <row r="88" spans="1:34" ht="15.75" x14ac:dyDescent="0.25">
      <c r="A88" s="43"/>
      <c r="B88" s="43"/>
      <c r="C88" s="43"/>
      <c r="D88" s="43"/>
      <c r="E88" s="43"/>
      <c r="F88" s="43"/>
      <c r="G88" s="43"/>
      <c r="H88" s="43"/>
      <c r="I88" s="43"/>
      <c r="J88" s="43"/>
      <c r="K88" s="43"/>
      <c r="L88" s="43"/>
      <c r="M88" s="43"/>
      <c r="N88" s="43"/>
      <c r="O88" s="43"/>
      <c r="P88" s="43"/>
      <c r="Q88" s="43"/>
      <c r="R88" s="43"/>
      <c r="S88" s="184" t="s">
        <v>1055</v>
      </c>
      <c r="T88" s="126"/>
      <c r="U88" s="101"/>
      <c r="V88" s="127"/>
      <c r="W88" s="126"/>
      <c r="X88" s="101"/>
      <c r="Y88" s="127"/>
      <c r="Z88" s="126"/>
      <c r="AA88" s="101"/>
      <c r="AB88" s="127"/>
      <c r="AC88" s="126"/>
      <c r="AD88" s="101"/>
      <c r="AE88" s="127"/>
      <c r="AF88" s="126"/>
      <c r="AG88" s="101"/>
      <c r="AH88" s="127"/>
    </row>
    <row r="89" spans="1:34" x14ac:dyDescent="0.25">
      <c r="A89" s="43"/>
      <c r="B89" s="43"/>
      <c r="C89" s="43"/>
      <c r="D89" s="43"/>
      <c r="E89" s="43"/>
      <c r="F89" s="43"/>
      <c r="G89" s="43"/>
      <c r="H89" s="43"/>
      <c r="I89" s="43"/>
      <c r="J89" s="43"/>
      <c r="K89" s="43"/>
      <c r="L89" s="43"/>
      <c r="M89" s="43"/>
      <c r="N89" s="43"/>
      <c r="O89" s="43"/>
      <c r="P89" s="43"/>
      <c r="Q89" s="43"/>
      <c r="R89" s="43"/>
      <c r="S89" s="185" t="s">
        <v>1008</v>
      </c>
      <c r="T89" s="57" t="s">
        <v>289</v>
      </c>
      <c r="U89" s="43" t="s">
        <v>670</v>
      </c>
      <c r="V89" s="58" t="s">
        <v>289</v>
      </c>
      <c r="W89" s="57" t="s">
        <v>289</v>
      </c>
      <c r="X89" s="43" t="s">
        <v>670</v>
      </c>
      <c r="Y89" s="58" t="s">
        <v>289</v>
      </c>
      <c r="Z89" s="57" t="s">
        <v>289</v>
      </c>
      <c r="AA89" s="43" t="s">
        <v>670</v>
      </c>
      <c r="AB89" s="58" t="s">
        <v>289</v>
      </c>
      <c r="AC89" s="57" t="s">
        <v>1276</v>
      </c>
      <c r="AD89" s="43">
        <v>0</v>
      </c>
      <c r="AE89" s="165" t="s">
        <v>1277</v>
      </c>
      <c r="AF89" s="57" t="s">
        <v>1276</v>
      </c>
      <c r="AG89" s="43">
        <v>0</v>
      </c>
      <c r="AH89" s="165" t="s">
        <v>1278</v>
      </c>
    </row>
    <row r="90" spans="1:34" ht="15.75" x14ac:dyDescent="0.25">
      <c r="A90" s="43"/>
      <c r="B90" s="43"/>
      <c r="C90" s="43"/>
      <c r="D90" s="43"/>
      <c r="E90" s="43"/>
      <c r="F90" s="43"/>
      <c r="G90" s="43"/>
      <c r="H90" s="43"/>
      <c r="I90" s="43"/>
      <c r="J90" s="43"/>
      <c r="K90" s="43"/>
      <c r="L90" s="43"/>
      <c r="M90" s="43"/>
      <c r="N90" s="43"/>
      <c r="O90" s="43"/>
      <c r="P90" s="43"/>
      <c r="Q90" s="43"/>
      <c r="R90" s="43"/>
      <c r="S90" s="184" t="s">
        <v>1056</v>
      </c>
      <c r="T90" s="126"/>
      <c r="U90" s="101"/>
      <c r="V90" s="127"/>
      <c r="W90" s="126"/>
      <c r="X90" s="101"/>
      <c r="Y90" s="127"/>
      <c r="Z90" s="126"/>
      <c r="AA90" s="101"/>
      <c r="AB90" s="127"/>
      <c r="AC90" s="126"/>
      <c r="AD90" s="101"/>
      <c r="AE90" s="127"/>
      <c r="AF90" s="126"/>
      <c r="AG90" s="101"/>
      <c r="AH90" s="127"/>
    </row>
    <row r="91" spans="1:34" x14ac:dyDescent="0.25">
      <c r="A91" s="43"/>
      <c r="B91" s="43"/>
      <c r="C91" s="43"/>
      <c r="D91" s="43"/>
      <c r="E91" s="43"/>
      <c r="F91" s="43"/>
      <c r="G91" s="43"/>
      <c r="H91" s="43"/>
      <c r="I91" s="43"/>
      <c r="J91" s="43"/>
      <c r="K91" s="43"/>
      <c r="L91" s="43"/>
      <c r="M91" s="43"/>
      <c r="N91" s="43"/>
      <c r="O91" s="43"/>
      <c r="P91" s="43"/>
      <c r="Q91" s="43"/>
      <c r="R91" s="43"/>
      <c r="S91" s="185" t="s">
        <v>1008</v>
      </c>
      <c r="T91" s="57" t="s">
        <v>289</v>
      </c>
      <c r="U91" s="43" t="s">
        <v>670</v>
      </c>
      <c r="V91" s="58" t="s">
        <v>289</v>
      </c>
      <c r="W91" s="57" t="s">
        <v>289</v>
      </c>
      <c r="X91" s="43" t="s">
        <v>670</v>
      </c>
      <c r="Y91" s="58" t="s">
        <v>289</v>
      </c>
      <c r="Z91" s="57" t="s">
        <v>289</v>
      </c>
      <c r="AA91" s="43" t="s">
        <v>670</v>
      </c>
      <c r="AB91" s="58" t="s">
        <v>289</v>
      </c>
      <c r="AC91" s="57" t="s">
        <v>1279</v>
      </c>
      <c r="AD91" s="43">
        <v>0</v>
      </c>
      <c r="AE91" s="165" t="s">
        <v>1280</v>
      </c>
      <c r="AF91" s="57" t="s">
        <v>1279</v>
      </c>
      <c r="AG91" s="43">
        <v>0</v>
      </c>
      <c r="AH91" s="165" t="s">
        <v>1281</v>
      </c>
    </row>
    <row r="92" spans="1:34" ht="15.75" x14ac:dyDescent="0.25">
      <c r="A92" s="43"/>
      <c r="B92" s="43"/>
      <c r="C92" s="43"/>
      <c r="D92" s="43"/>
      <c r="E92" s="43"/>
      <c r="F92" s="43"/>
      <c r="G92" s="43"/>
      <c r="H92" s="43"/>
      <c r="I92" s="43"/>
      <c r="J92" s="43"/>
      <c r="K92" s="43"/>
      <c r="L92" s="43"/>
      <c r="M92" s="43"/>
      <c r="N92" s="43"/>
      <c r="O92" s="43"/>
      <c r="P92" s="43"/>
      <c r="Q92" s="43"/>
      <c r="R92" s="43"/>
      <c r="S92" s="184" t="s">
        <v>1057</v>
      </c>
      <c r="T92" s="126"/>
      <c r="U92" s="101"/>
      <c r="V92" s="127"/>
      <c r="W92" s="126"/>
      <c r="X92" s="101"/>
      <c r="Y92" s="127"/>
      <c r="Z92" s="126"/>
      <c r="AA92" s="101"/>
      <c r="AB92" s="127"/>
      <c r="AC92" s="126"/>
      <c r="AD92" s="101"/>
      <c r="AE92" s="127"/>
      <c r="AF92" s="126"/>
      <c r="AG92" s="101"/>
      <c r="AH92" s="127"/>
    </row>
    <row r="93" spans="1:34" x14ac:dyDescent="0.25">
      <c r="A93" s="43"/>
      <c r="B93" s="43"/>
      <c r="C93" s="43"/>
      <c r="D93" s="43"/>
      <c r="E93" s="43"/>
      <c r="F93" s="43"/>
      <c r="G93" s="43"/>
      <c r="H93" s="43"/>
      <c r="I93" s="43"/>
      <c r="J93" s="43"/>
      <c r="K93" s="43"/>
      <c r="L93" s="43"/>
      <c r="M93" s="43"/>
      <c r="N93" s="43"/>
      <c r="O93" s="43"/>
      <c r="P93" s="43"/>
      <c r="Q93" s="43"/>
      <c r="R93" s="43"/>
      <c r="S93" s="185" t="s">
        <v>1008</v>
      </c>
      <c r="T93" s="57" t="s">
        <v>289</v>
      </c>
      <c r="U93" s="43" t="s">
        <v>670</v>
      </c>
      <c r="V93" s="58" t="s">
        <v>289</v>
      </c>
      <c r="W93" s="57" t="s">
        <v>289</v>
      </c>
      <c r="X93" s="43" t="s">
        <v>670</v>
      </c>
      <c r="Y93" s="58" t="s">
        <v>289</v>
      </c>
      <c r="Z93" s="57" t="s">
        <v>289</v>
      </c>
      <c r="AA93" s="43" t="s">
        <v>670</v>
      </c>
      <c r="AB93" s="58" t="s">
        <v>289</v>
      </c>
      <c r="AC93" s="57" t="s">
        <v>1282</v>
      </c>
      <c r="AD93" s="43">
        <v>0</v>
      </c>
      <c r="AE93" s="165" t="s">
        <v>1283</v>
      </c>
      <c r="AF93" s="57" t="s">
        <v>1200</v>
      </c>
      <c r="AG93" s="43">
        <v>0</v>
      </c>
      <c r="AH93" s="165" t="s">
        <v>1284</v>
      </c>
    </row>
    <row r="94" spans="1:34" ht="15.75" x14ac:dyDescent="0.25">
      <c r="A94" s="43"/>
      <c r="B94" s="43"/>
      <c r="C94" s="43"/>
      <c r="D94" s="43"/>
      <c r="E94" s="43"/>
      <c r="F94" s="43"/>
      <c r="G94" s="43"/>
      <c r="H94" s="43"/>
      <c r="I94" s="43"/>
      <c r="J94" s="43"/>
      <c r="K94" s="43"/>
      <c r="L94" s="43"/>
      <c r="M94" s="43"/>
      <c r="N94" s="43"/>
      <c r="O94" s="43"/>
      <c r="P94" s="43"/>
      <c r="Q94" s="43"/>
      <c r="R94" s="43"/>
      <c r="S94" s="184" t="s">
        <v>1058</v>
      </c>
      <c r="T94" s="126"/>
      <c r="U94" s="101"/>
      <c r="V94" s="127"/>
      <c r="W94" s="126"/>
      <c r="X94" s="101"/>
      <c r="Y94" s="127"/>
      <c r="Z94" s="126"/>
      <c r="AA94" s="101"/>
      <c r="AB94" s="127"/>
      <c r="AC94" s="126"/>
      <c r="AD94" s="101"/>
      <c r="AE94" s="127"/>
      <c r="AF94" s="126"/>
      <c r="AG94" s="101"/>
      <c r="AH94" s="127"/>
    </row>
    <row r="95" spans="1:34" x14ac:dyDescent="0.25">
      <c r="A95" s="43"/>
      <c r="B95" s="43"/>
      <c r="C95" s="43"/>
      <c r="D95" s="43"/>
      <c r="E95" s="43"/>
      <c r="F95" s="43"/>
      <c r="G95" s="43"/>
      <c r="H95" s="43"/>
      <c r="I95" s="43"/>
      <c r="J95" s="43"/>
      <c r="K95" s="43"/>
      <c r="L95" s="43"/>
      <c r="M95" s="43"/>
      <c r="N95" s="43"/>
      <c r="O95" s="43"/>
      <c r="P95" s="43"/>
      <c r="Q95" s="43"/>
      <c r="R95" s="43"/>
      <c r="S95" s="185" t="s">
        <v>1008</v>
      </c>
      <c r="T95" s="57" t="s">
        <v>289</v>
      </c>
      <c r="U95" s="43" t="s">
        <v>670</v>
      </c>
      <c r="V95" s="58" t="s">
        <v>289</v>
      </c>
      <c r="W95" s="57" t="s">
        <v>289</v>
      </c>
      <c r="X95" s="43" t="s">
        <v>670</v>
      </c>
      <c r="Y95" s="58" t="s">
        <v>289</v>
      </c>
      <c r="Z95" s="57" t="s">
        <v>289</v>
      </c>
      <c r="AA95" s="43" t="s">
        <v>670</v>
      </c>
      <c r="AB95" s="58" t="s">
        <v>289</v>
      </c>
      <c r="AC95" s="125" t="s">
        <v>1285</v>
      </c>
      <c r="AD95" s="6">
        <v>1</v>
      </c>
      <c r="AE95" s="165" t="s">
        <v>1286</v>
      </c>
      <c r="AF95" s="125" t="s">
        <v>1285</v>
      </c>
      <c r="AG95" s="6">
        <v>1</v>
      </c>
      <c r="AH95" s="165" t="s">
        <v>1287</v>
      </c>
    </row>
    <row r="96" spans="1:34" ht="15.75" x14ac:dyDescent="0.25">
      <c r="A96" s="43"/>
      <c r="B96" s="43"/>
      <c r="C96" s="43"/>
      <c r="D96" s="43"/>
      <c r="E96" s="43"/>
      <c r="F96" s="43"/>
      <c r="G96" s="43"/>
      <c r="H96" s="43"/>
      <c r="I96" s="43"/>
      <c r="J96" s="43"/>
      <c r="K96" s="43"/>
      <c r="L96" s="43"/>
      <c r="M96" s="43"/>
      <c r="N96" s="43"/>
      <c r="O96" s="43"/>
      <c r="P96" s="43"/>
      <c r="Q96" s="43"/>
      <c r="R96" s="43"/>
      <c r="S96" s="184" t="s">
        <v>1059</v>
      </c>
      <c r="T96" s="126"/>
      <c r="U96" s="101"/>
      <c r="V96" s="127"/>
      <c r="W96" s="126"/>
      <c r="X96" s="101"/>
      <c r="Y96" s="127"/>
      <c r="Z96" s="126"/>
      <c r="AA96" s="101"/>
      <c r="AB96" s="127"/>
      <c r="AC96" s="126"/>
      <c r="AD96" s="101"/>
      <c r="AE96" s="127"/>
      <c r="AF96" s="126"/>
      <c r="AG96" s="101"/>
      <c r="AH96" s="127"/>
    </row>
    <row r="97" spans="1:34" x14ac:dyDescent="0.25">
      <c r="A97" s="43"/>
      <c r="B97" s="43"/>
      <c r="C97" s="43"/>
      <c r="D97" s="43"/>
      <c r="E97" s="43"/>
      <c r="F97" s="43"/>
      <c r="G97" s="43"/>
      <c r="H97" s="43"/>
      <c r="I97" s="43"/>
      <c r="J97" s="43"/>
      <c r="K97" s="43"/>
      <c r="L97" s="43"/>
      <c r="M97" s="43"/>
      <c r="N97" s="43"/>
      <c r="O97" s="43"/>
      <c r="P97" s="43"/>
      <c r="Q97" s="43"/>
      <c r="R97" s="43"/>
      <c r="S97" s="185" t="s">
        <v>1008</v>
      </c>
      <c r="T97" s="57" t="s">
        <v>289</v>
      </c>
      <c r="U97" s="43" t="s">
        <v>670</v>
      </c>
      <c r="V97" s="58" t="s">
        <v>289</v>
      </c>
      <c r="W97" s="57" t="s">
        <v>289</v>
      </c>
      <c r="X97" s="43" t="s">
        <v>670</v>
      </c>
      <c r="Y97" s="58" t="s">
        <v>289</v>
      </c>
      <c r="Z97" s="57" t="s">
        <v>289</v>
      </c>
      <c r="AA97" s="43" t="s">
        <v>670</v>
      </c>
      <c r="AB97" s="58" t="s">
        <v>289</v>
      </c>
      <c r="AC97" s="57" t="s">
        <v>1288</v>
      </c>
      <c r="AD97" s="43">
        <v>0</v>
      </c>
      <c r="AE97" s="58" t="s">
        <v>1289</v>
      </c>
      <c r="AF97" s="125" t="s">
        <v>1290</v>
      </c>
      <c r="AG97" s="6">
        <v>1</v>
      </c>
      <c r="AH97" s="165" t="s">
        <v>1291</v>
      </c>
    </row>
    <row r="98" spans="1:34" ht="15.75" x14ac:dyDescent="0.25">
      <c r="A98" s="43"/>
      <c r="B98" s="43"/>
      <c r="C98" s="43"/>
      <c r="D98" s="43"/>
      <c r="E98" s="43"/>
      <c r="F98" s="43"/>
      <c r="G98" s="43"/>
      <c r="H98" s="43"/>
      <c r="I98" s="43"/>
      <c r="J98" s="43"/>
      <c r="K98" s="43"/>
      <c r="L98" s="43"/>
      <c r="M98" s="43"/>
      <c r="N98" s="43"/>
      <c r="O98" s="43"/>
      <c r="P98" s="43"/>
      <c r="Q98" s="43"/>
      <c r="R98" s="43"/>
      <c r="S98" s="184" t="s">
        <v>1060</v>
      </c>
      <c r="T98" s="126"/>
      <c r="U98" s="101"/>
      <c r="V98" s="127"/>
      <c r="W98" s="126"/>
      <c r="X98" s="101"/>
      <c r="Y98" s="127"/>
      <c r="Z98" s="126"/>
      <c r="AA98" s="101"/>
      <c r="AB98" s="127"/>
      <c r="AC98" s="126"/>
      <c r="AD98" s="101"/>
      <c r="AE98" s="127"/>
      <c r="AF98" s="126"/>
      <c r="AG98" s="101"/>
      <c r="AH98" s="127"/>
    </row>
    <row r="99" spans="1:34" x14ac:dyDescent="0.25">
      <c r="A99" s="43"/>
      <c r="B99" s="43"/>
      <c r="C99" s="43"/>
      <c r="D99" s="43"/>
      <c r="E99" s="43"/>
      <c r="F99" s="43"/>
      <c r="G99" s="43"/>
      <c r="H99" s="43"/>
      <c r="I99" s="43"/>
      <c r="J99" s="43"/>
      <c r="K99" s="43"/>
      <c r="L99" s="43"/>
      <c r="M99" s="43"/>
      <c r="N99" s="43"/>
      <c r="O99" s="43"/>
      <c r="P99" s="43"/>
      <c r="Q99" s="43"/>
      <c r="R99" s="43"/>
      <c r="S99" s="185" t="s">
        <v>1008</v>
      </c>
      <c r="T99" s="57" t="s">
        <v>289</v>
      </c>
      <c r="U99" s="43" t="s">
        <v>670</v>
      </c>
      <c r="V99" s="58" t="s">
        <v>289</v>
      </c>
      <c r="W99" s="57" t="s">
        <v>289</v>
      </c>
      <c r="X99" s="43" t="s">
        <v>670</v>
      </c>
      <c r="Y99" s="58" t="s">
        <v>289</v>
      </c>
      <c r="Z99" s="57" t="s">
        <v>289</v>
      </c>
      <c r="AA99" s="43" t="s">
        <v>670</v>
      </c>
      <c r="AB99" s="58" t="s">
        <v>289</v>
      </c>
      <c r="AC99" s="125" t="s">
        <v>1292</v>
      </c>
      <c r="AD99" s="6">
        <v>1</v>
      </c>
      <c r="AE99" s="165" t="s">
        <v>1293</v>
      </c>
      <c r="AF99" s="57" t="s">
        <v>1294</v>
      </c>
      <c r="AG99" s="43">
        <v>0</v>
      </c>
      <c r="AH99" s="165" t="s">
        <v>1295</v>
      </c>
    </row>
    <row r="100" spans="1:34" ht="15.75" x14ac:dyDescent="0.25">
      <c r="A100" s="43"/>
      <c r="B100" s="43"/>
      <c r="C100" s="43"/>
      <c r="D100" s="43"/>
      <c r="E100" s="43"/>
      <c r="F100" s="43"/>
      <c r="G100" s="43"/>
      <c r="H100" s="43"/>
      <c r="I100" s="43"/>
      <c r="J100" s="43"/>
      <c r="K100" s="43"/>
      <c r="L100" s="43"/>
      <c r="M100" s="43"/>
      <c r="N100" s="43"/>
      <c r="O100" s="43"/>
      <c r="P100" s="43"/>
      <c r="Q100" s="43"/>
      <c r="R100" s="43"/>
      <c r="S100" s="184" t="s">
        <v>1061</v>
      </c>
      <c r="T100" s="126"/>
      <c r="U100" s="101"/>
      <c r="V100" s="127"/>
      <c r="W100" s="126"/>
      <c r="X100" s="101"/>
      <c r="Y100" s="127"/>
      <c r="Z100" s="126"/>
      <c r="AA100" s="101"/>
      <c r="AB100" s="127"/>
      <c r="AC100" s="126"/>
      <c r="AD100" s="101"/>
      <c r="AE100" s="127"/>
      <c r="AF100" s="126"/>
      <c r="AG100" s="101"/>
      <c r="AH100" s="127"/>
    </row>
    <row r="101" spans="1:34" ht="16.5" thickBot="1" x14ac:dyDescent="0.3">
      <c r="A101" s="43"/>
      <c r="B101" s="43"/>
      <c r="C101" s="43"/>
      <c r="D101" s="43"/>
      <c r="E101" s="43"/>
      <c r="F101" s="43"/>
      <c r="G101" s="43"/>
      <c r="H101" s="43"/>
      <c r="I101" s="43"/>
      <c r="J101" s="43"/>
      <c r="K101" s="43"/>
      <c r="L101" s="43"/>
      <c r="M101" s="43"/>
      <c r="N101" s="43"/>
      <c r="O101" s="43"/>
      <c r="P101" s="43"/>
      <c r="Q101" s="43"/>
      <c r="R101" s="43"/>
      <c r="S101" s="183" t="s">
        <v>1008</v>
      </c>
      <c r="T101" s="57" t="s">
        <v>289</v>
      </c>
      <c r="U101" s="43" t="s">
        <v>670</v>
      </c>
      <c r="V101" s="58" t="s">
        <v>289</v>
      </c>
      <c r="W101" s="57" t="s">
        <v>289</v>
      </c>
      <c r="X101" s="43" t="s">
        <v>670</v>
      </c>
      <c r="Y101" s="58" t="s">
        <v>289</v>
      </c>
      <c r="Z101" s="57" t="s">
        <v>289</v>
      </c>
      <c r="AA101" s="43" t="s">
        <v>670</v>
      </c>
      <c r="AB101" s="58" t="s">
        <v>289</v>
      </c>
      <c r="AC101" s="57" t="s">
        <v>1296</v>
      </c>
      <c r="AD101" s="43">
        <v>0</v>
      </c>
      <c r="AE101" s="165" t="s">
        <v>1297</v>
      </c>
      <c r="AF101" s="57" t="s">
        <v>1296</v>
      </c>
      <c r="AG101" s="43">
        <v>0</v>
      </c>
      <c r="AH101" s="165" t="s">
        <v>1298</v>
      </c>
    </row>
    <row r="102" spans="1:34" x14ac:dyDescent="0.25">
      <c r="A102" s="43"/>
      <c r="B102" s="43"/>
      <c r="C102" s="43"/>
      <c r="D102" s="43"/>
      <c r="E102" s="43"/>
      <c r="F102" s="43"/>
      <c r="G102" s="43"/>
      <c r="H102" s="43"/>
      <c r="I102" s="43"/>
      <c r="J102" s="43"/>
      <c r="K102" s="43"/>
      <c r="L102" s="43"/>
      <c r="M102" s="43"/>
      <c r="N102" s="43"/>
      <c r="O102" s="43"/>
      <c r="P102" s="43"/>
      <c r="Q102" s="43"/>
      <c r="R102" s="43"/>
      <c r="S102" s="335" t="s">
        <v>1300</v>
      </c>
      <c r="T102" s="369">
        <v>30</v>
      </c>
      <c r="U102" s="370"/>
      <c r="V102" s="371"/>
      <c r="W102" s="369">
        <v>30</v>
      </c>
      <c r="X102" s="370"/>
      <c r="Y102" s="371"/>
      <c r="Z102" s="369">
        <v>30</v>
      </c>
      <c r="AA102" s="370"/>
      <c r="AB102" s="371"/>
      <c r="AC102" s="369">
        <v>38</v>
      </c>
      <c r="AD102" s="370"/>
      <c r="AE102" s="371"/>
      <c r="AF102" s="370">
        <v>38</v>
      </c>
      <c r="AG102" s="370"/>
      <c r="AH102" s="392"/>
    </row>
    <row r="103" spans="1:34" x14ac:dyDescent="0.25">
      <c r="A103" s="43"/>
      <c r="B103" s="43"/>
      <c r="C103" s="43"/>
      <c r="D103" s="43"/>
      <c r="E103" s="43"/>
      <c r="F103" s="43"/>
      <c r="G103" s="43"/>
      <c r="H103" s="43"/>
      <c r="I103" s="43"/>
      <c r="J103" s="43"/>
      <c r="K103" s="43"/>
      <c r="L103" s="43"/>
      <c r="M103" s="43"/>
      <c r="N103" s="43"/>
      <c r="O103" s="43"/>
      <c r="P103" s="43"/>
      <c r="Q103" s="43"/>
      <c r="R103" s="43"/>
      <c r="S103" s="336" t="s">
        <v>1301</v>
      </c>
      <c r="T103" s="363">
        <v>6</v>
      </c>
      <c r="U103" s="364"/>
      <c r="V103" s="365"/>
      <c r="W103" s="363">
        <v>5</v>
      </c>
      <c r="X103" s="364"/>
      <c r="Y103" s="365"/>
      <c r="Z103" s="363">
        <v>4</v>
      </c>
      <c r="AA103" s="364"/>
      <c r="AB103" s="365"/>
      <c r="AC103" s="363">
        <v>11</v>
      </c>
      <c r="AD103" s="364"/>
      <c r="AE103" s="365"/>
      <c r="AF103" s="364">
        <v>13</v>
      </c>
      <c r="AG103" s="364"/>
      <c r="AH103" s="391"/>
    </row>
    <row r="104" spans="1:34" ht="15.75" thickBot="1" x14ac:dyDescent="0.3">
      <c r="A104" s="43"/>
      <c r="B104" s="43"/>
      <c r="C104" s="43"/>
      <c r="D104" s="43"/>
      <c r="E104" s="43"/>
      <c r="F104" s="43"/>
      <c r="G104" s="43"/>
      <c r="H104" s="43"/>
      <c r="I104" s="43"/>
      <c r="J104" s="43"/>
      <c r="K104" s="43"/>
      <c r="L104" s="43"/>
      <c r="M104" s="43"/>
      <c r="N104" s="43"/>
      <c r="O104" s="43"/>
      <c r="P104" s="43"/>
      <c r="Q104" s="43"/>
      <c r="R104" s="43"/>
      <c r="S104" s="337" t="s">
        <v>1302</v>
      </c>
      <c r="T104" s="366">
        <f>600/30</f>
        <v>20</v>
      </c>
      <c r="U104" s="367"/>
      <c r="V104" s="368"/>
      <c r="W104" s="366">
        <f>500/30</f>
        <v>16.666666666666668</v>
      </c>
      <c r="X104" s="367"/>
      <c r="Y104" s="368"/>
      <c r="Z104" s="366">
        <f>400/30</f>
        <v>13.333333333333334</v>
      </c>
      <c r="AA104" s="367"/>
      <c r="AB104" s="368"/>
      <c r="AC104" s="366">
        <f>1100/38</f>
        <v>28.94736842105263</v>
      </c>
      <c r="AD104" s="367"/>
      <c r="AE104" s="368"/>
      <c r="AF104" s="367">
        <f>1300/38</f>
        <v>34.210526315789473</v>
      </c>
      <c r="AG104" s="367"/>
      <c r="AH104" s="390"/>
    </row>
    <row r="105" spans="1:34" x14ac:dyDescent="0.25">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row>
    <row r="106" spans="1:34" x14ac:dyDescent="0.25">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row>
    <row r="107" spans="1:34" x14ac:dyDescent="0.25">
      <c r="A107" s="43"/>
      <c r="B107" s="43"/>
      <c r="C107" s="43"/>
      <c r="D107" s="43"/>
      <c r="E107" s="43"/>
      <c r="F107" s="43"/>
      <c r="G107" s="43"/>
      <c r="H107" s="43"/>
      <c r="I107" s="43"/>
      <c r="J107" s="43"/>
      <c r="K107" s="43"/>
      <c r="L107" s="43"/>
      <c r="M107" s="43"/>
      <c r="N107" s="43"/>
      <c r="O107" s="43"/>
      <c r="P107" s="43"/>
      <c r="Q107" s="43"/>
      <c r="R107" s="43"/>
      <c r="S107" s="43"/>
      <c r="T107" s="43">
        <v>30</v>
      </c>
      <c r="U107" s="43">
        <v>6</v>
      </c>
      <c r="V107" s="43"/>
      <c r="W107" s="43"/>
      <c r="X107" s="43"/>
      <c r="Y107" s="43"/>
      <c r="Z107" s="43"/>
      <c r="AA107" s="43"/>
      <c r="AB107" s="43"/>
      <c r="AC107" s="43"/>
      <c r="AD107" s="43"/>
      <c r="AE107" s="43"/>
      <c r="AF107" s="43"/>
      <c r="AG107" s="43"/>
      <c r="AH107" s="43"/>
    </row>
    <row r="108" spans="1:34" x14ac:dyDescent="0.25">
      <c r="A108" s="43"/>
      <c r="B108" s="43"/>
      <c r="C108" s="43"/>
      <c r="D108" s="43"/>
      <c r="E108" s="43"/>
      <c r="F108" s="43"/>
      <c r="G108" s="43"/>
      <c r="H108" s="43"/>
      <c r="I108" s="43"/>
      <c r="J108" s="43"/>
      <c r="K108" s="43"/>
      <c r="L108" s="43"/>
      <c r="M108" s="43"/>
      <c r="N108" s="43"/>
      <c r="O108" s="43"/>
      <c r="P108" s="43"/>
      <c r="Q108" s="43"/>
      <c r="R108" s="43"/>
      <c r="S108" s="43"/>
      <c r="T108" s="43">
        <v>30</v>
      </c>
      <c r="U108" s="43">
        <v>5</v>
      </c>
      <c r="V108" s="43"/>
      <c r="W108" s="43"/>
      <c r="X108" s="43"/>
      <c r="Y108" s="43"/>
      <c r="Z108" s="43"/>
      <c r="AA108" s="43"/>
      <c r="AB108" s="43"/>
      <c r="AC108" s="43"/>
      <c r="AD108" s="43"/>
      <c r="AE108" s="43"/>
      <c r="AF108" s="43"/>
      <c r="AG108" s="43"/>
      <c r="AH108" s="43"/>
    </row>
    <row r="109" spans="1:34" x14ac:dyDescent="0.25">
      <c r="A109" s="43"/>
      <c r="B109" s="43"/>
      <c r="C109" s="43"/>
      <c r="D109" s="43"/>
      <c r="E109" s="43"/>
      <c r="F109" s="43"/>
      <c r="G109" s="43"/>
      <c r="H109" s="43"/>
      <c r="I109" s="43"/>
      <c r="J109" s="43"/>
      <c r="K109" s="43"/>
      <c r="L109" s="43"/>
      <c r="M109" s="43"/>
      <c r="N109" s="43"/>
      <c r="O109" s="43"/>
      <c r="P109" s="43"/>
      <c r="Q109" s="43"/>
      <c r="R109" s="43"/>
      <c r="S109" s="43"/>
      <c r="T109" s="43">
        <v>30</v>
      </c>
      <c r="U109" s="43">
        <v>4</v>
      </c>
      <c r="V109" s="43"/>
      <c r="W109" s="43"/>
      <c r="X109" s="43"/>
      <c r="Y109" s="43"/>
      <c r="Z109" s="43"/>
      <c r="AA109" s="43"/>
      <c r="AB109" s="43"/>
      <c r="AC109" s="43"/>
      <c r="AD109" s="43"/>
      <c r="AE109" s="43"/>
      <c r="AF109" s="43"/>
      <c r="AG109" s="43"/>
      <c r="AH109" s="43"/>
    </row>
    <row r="110" spans="1:34" x14ac:dyDescent="0.25">
      <c r="A110" s="43"/>
      <c r="B110" s="43"/>
      <c r="C110" s="43"/>
      <c r="D110" s="43"/>
      <c r="E110" s="43"/>
      <c r="F110" s="43"/>
      <c r="G110" s="43"/>
      <c r="H110" s="43"/>
      <c r="I110" s="43"/>
      <c r="J110" s="43"/>
      <c r="K110" s="43"/>
      <c r="L110" s="43"/>
      <c r="M110" s="43"/>
      <c r="N110" s="43"/>
      <c r="O110" s="43"/>
      <c r="P110" s="43"/>
      <c r="Q110" s="43"/>
      <c r="R110" s="43"/>
      <c r="S110" s="43"/>
      <c r="T110" s="43">
        <v>38</v>
      </c>
      <c r="U110" s="43">
        <v>11</v>
      </c>
      <c r="V110" s="43"/>
      <c r="W110" s="43"/>
      <c r="X110" s="43"/>
      <c r="Y110" s="43"/>
      <c r="Z110" s="43"/>
      <c r="AA110" s="43"/>
      <c r="AB110" s="43"/>
      <c r="AC110" s="43"/>
      <c r="AD110" s="43"/>
      <c r="AE110" s="43"/>
      <c r="AF110" s="43"/>
      <c r="AG110" s="43"/>
      <c r="AH110" s="43"/>
    </row>
    <row r="111" spans="1:34" x14ac:dyDescent="0.25">
      <c r="A111" s="43"/>
      <c r="B111" s="43"/>
      <c r="C111" s="43"/>
      <c r="D111" s="43"/>
      <c r="E111" s="43"/>
      <c r="F111" s="43"/>
      <c r="G111" s="43"/>
      <c r="H111" s="43"/>
      <c r="I111" s="43"/>
      <c r="J111" s="43"/>
      <c r="K111" s="43"/>
      <c r="L111" s="43"/>
      <c r="M111" s="43"/>
      <c r="N111" s="43"/>
      <c r="O111" s="43"/>
      <c r="P111" s="43"/>
      <c r="Q111" s="43"/>
      <c r="R111" s="43"/>
      <c r="S111" s="43"/>
      <c r="T111" s="43">
        <v>38</v>
      </c>
      <c r="U111" s="43">
        <v>13</v>
      </c>
      <c r="V111" s="43"/>
      <c r="W111" s="43"/>
      <c r="X111" s="43"/>
      <c r="Y111" s="43"/>
      <c r="Z111" s="43"/>
      <c r="AA111" s="43"/>
      <c r="AB111" s="43"/>
      <c r="AC111" s="43"/>
      <c r="AD111" s="43"/>
      <c r="AE111" s="43"/>
      <c r="AF111" s="43"/>
      <c r="AG111" s="43"/>
      <c r="AH111" s="43"/>
    </row>
    <row r="112" spans="1:34" x14ac:dyDescent="0.25">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row>
    <row r="113" spans="1:34" x14ac:dyDescent="0.25">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row>
    <row r="114" spans="1:34" x14ac:dyDescent="0.25">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row>
    <row r="115" spans="1:34" x14ac:dyDescent="0.25">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row>
    <row r="116" spans="1:34" x14ac:dyDescent="0.25">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row>
    <row r="117" spans="1:34" x14ac:dyDescent="0.25">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row>
    <row r="118" spans="1:34" x14ac:dyDescent="0.25">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row>
    <row r="119" spans="1:34" x14ac:dyDescent="0.25">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row>
    <row r="120" spans="1:34" x14ac:dyDescent="0.25">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row>
    <row r="121" spans="1:34" x14ac:dyDescent="0.25">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row>
    <row r="122" spans="1:34" x14ac:dyDescent="0.25">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row>
    <row r="123" spans="1:34" x14ac:dyDescent="0.25">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row>
    <row r="124" spans="1:34" x14ac:dyDescent="0.2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row>
    <row r="125" spans="1:34" x14ac:dyDescent="0.2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row>
    <row r="126" spans="1:34" x14ac:dyDescent="0.2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row>
    <row r="127" spans="1:34" x14ac:dyDescent="0.2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row>
    <row r="128" spans="1:34" x14ac:dyDescent="0.2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row>
    <row r="129" spans="1:34" x14ac:dyDescent="0.2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row>
    <row r="130" spans="1:34" x14ac:dyDescent="0.2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row>
    <row r="131" spans="1:34" x14ac:dyDescent="0.2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row>
    <row r="132" spans="1:34" x14ac:dyDescent="0.2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row>
    <row r="164" spans="20:21" x14ac:dyDescent="0.25">
      <c r="T164">
        <v>16</v>
      </c>
      <c r="U164">
        <v>5</v>
      </c>
    </row>
    <row r="165" spans="20:21" x14ac:dyDescent="0.25">
      <c r="T165">
        <v>22</v>
      </c>
      <c r="U165">
        <v>6</v>
      </c>
    </row>
    <row r="167" spans="20:21" x14ac:dyDescent="0.25">
      <c r="T167">
        <v>38</v>
      </c>
      <c r="U167">
        <v>11</v>
      </c>
    </row>
    <row r="170" spans="20:21" x14ac:dyDescent="0.25">
      <c r="T170">
        <v>16</v>
      </c>
      <c r="U170">
        <v>6</v>
      </c>
    </row>
    <row r="171" spans="20:21" x14ac:dyDescent="0.25">
      <c r="T171">
        <v>22</v>
      </c>
      <c r="U171">
        <v>7</v>
      </c>
    </row>
  </sheetData>
  <mergeCells count="34">
    <mergeCell ref="B51:D51"/>
    <mergeCell ref="E51:G51"/>
    <mergeCell ref="H51:J51"/>
    <mergeCell ref="K51:M51"/>
    <mergeCell ref="N51:P51"/>
    <mergeCell ref="A1:P2"/>
    <mergeCell ref="S1:AH2"/>
    <mergeCell ref="B50:D50"/>
    <mergeCell ref="E50:G50"/>
    <mergeCell ref="H50:J50"/>
    <mergeCell ref="K50:M50"/>
    <mergeCell ref="N50:P50"/>
    <mergeCell ref="K3:N3"/>
    <mergeCell ref="B3:H3"/>
    <mergeCell ref="Z102:AB102"/>
    <mergeCell ref="Z103:AB103"/>
    <mergeCell ref="Z104:AB104"/>
    <mergeCell ref="B52:D52"/>
    <mergeCell ref="E52:G52"/>
    <mergeCell ref="H52:J52"/>
    <mergeCell ref="K52:M52"/>
    <mergeCell ref="N52:P52"/>
    <mergeCell ref="T102:V102"/>
    <mergeCell ref="T103:V103"/>
    <mergeCell ref="T104:V104"/>
    <mergeCell ref="W102:Y102"/>
    <mergeCell ref="W103:Y103"/>
    <mergeCell ref="W104:Y104"/>
    <mergeCell ref="AC102:AE102"/>
    <mergeCell ref="AC103:AE103"/>
    <mergeCell ref="AC104:AE104"/>
    <mergeCell ref="AF104:AH104"/>
    <mergeCell ref="AF103:AH103"/>
    <mergeCell ref="AF102:AH102"/>
  </mergeCells>
  <hyperlinks>
    <hyperlink ref="AH59" r:id="rId1" xr:uid="{0F0AE1DF-1220-1547-8E4A-CAAF5B18E5D2}"/>
    <hyperlink ref="AE59" r:id="rId2" xr:uid="{7C8E279F-746E-414E-AB03-613F96243B36}"/>
    <hyperlink ref="AH63" r:id="rId3" xr:uid="{F48FF4C7-E241-C246-B29A-E742BC8FB6CD}"/>
    <hyperlink ref="AE63" r:id="rId4" xr:uid="{7471088E-7E4F-D043-AA8F-386D422B48DF}"/>
    <hyperlink ref="AH65" r:id="rId5" xr:uid="{27D12E64-8512-0145-A9F0-0D7E3A416074}"/>
    <hyperlink ref="AH67" r:id="rId6" xr:uid="{200C5BB9-EF5A-BD42-8CD1-D9B8A5454073}"/>
    <hyperlink ref="AE65" r:id="rId7" xr:uid="{F48FBCB3-3126-AD42-AFD3-8575B1C1A88C}"/>
    <hyperlink ref="AE67" r:id="rId8" xr:uid="{BC63E6FE-A22F-A04F-A9BD-DC2730CCAC63}"/>
    <hyperlink ref="AH69" r:id="rId9" xr:uid="{923E1EF7-2CB3-094E-88BC-BC6B14C08A51}"/>
    <hyperlink ref="AE69" r:id="rId10" xr:uid="{6E990015-9FBB-5F41-97EC-0DEC9DF8B158}"/>
    <hyperlink ref="AH71" r:id="rId11" xr:uid="{591D5638-CCA8-2841-9D56-8EE6A8056EE0}"/>
    <hyperlink ref="AE71" r:id="rId12" xr:uid="{2B2B7E09-0F9B-0844-B6F2-0CD9B5986AD9}"/>
    <hyperlink ref="AH73" r:id="rId13" xr:uid="{86D8EA34-2A0A-5B49-8093-0C66B29C5236}"/>
    <hyperlink ref="AE73" r:id="rId14" xr:uid="{0A814A64-9574-CA44-BABB-EE8C6BAB1594}"/>
    <hyperlink ref="AH75" r:id="rId15" xr:uid="{DE0BD879-C8CD-7F4D-8B85-13E01DB6CB56}"/>
    <hyperlink ref="AE75" r:id="rId16" xr:uid="{4A0B1750-4720-9C4F-A7D7-BA5ABE3A0CF5}"/>
    <hyperlink ref="AH77" r:id="rId17" xr:uid="{2CD4EB98-DCAE-A446-8029-C62E9B1932D7}"/>
    <hyperlink ref="AE77" r:id="rId18" xr:uid="{F15CC9AB-5C8A-6B42-9125-6AB269E98D80}"/>
    <hyperlink ref="AH79" r:id="rId19" xr:uid="{B04847B6-0D09-8F45-AF68-F29446ABD405}"/>
    <hyperlink ref="AE79" r:id="rId20" xr:uid="{4B78124F-91FA-5940-9BA5-E8636D6E168A}"/>
    <hyperlink ref="AH81" r:id="rId21" xr:uid="{BCA30AD5-AD8C-2B4F-88F8-1AE7F33EBF7D}"/>
    <hyperlink ref="AE81" r:id="rId22" xr:uid="{48595A42-D7D3-5840-8482-2282A83159FA}"/>
    <hyperlink ref="AH83" r:id="rId23" xr:uid="{E3013035-EDF1-0442-8D15-6FB4526111B7}"/>
    <hyperlink ref="AE83" r:id="rId24" xr:uid="{B2FDB7DD-5082-4740-AB69-EE1271130B3A}"/>
    <hyperlink ref="AH85" r:id="rId25" xr:uid="{7AC93424-5464-1C4B-89CF-4BBD6C38F878}"/>
    <hyperlink ref="AE85" r:id="rId26" xr:uid="{844A020F-0DEF-1441-958F-C903D02DC9D6}"/>
    <hyperlink ref="AH87" r:id="rId27" xr:uid="{EFB3A167-4BED-EE44-8F84-4123B0CDFB59}"/>
    <hyperlink ref="AH89" r:id="rId28" xr:uid="{CB066270-7CD6-824E-AE17-6C70CB433A7A}"/>
    <hyperlink ref="AE87" r:id="rId29" xr:uid="{0A7A3E00-0532-BC48-824A-61738341993C}"/>
    <hyperlink ref="AE89" r:id="rId30" xr:uid="{BD24171F-F60D-2E45-B96D-96A28C14010F}"/>
    <hyperlink ref="AH91" r:id="rId31" xr:uid="{ED09EAE7-E319-2044-8D37-98533B32C0C8}"/>
    <hyperlink ref="AE91" r:id="rId32" xr:uid="{DE02D3FE-6929-C146-A250-042E348605AA}"/>
    <hyperlink ref="AH93" r:id="rId33" xr:uid="{46956934-AFBD-B24A-805D-4B2252532D7A}"/>
    <hyperlink ref="AE93" r:id="rId34" xr:uid="{C3B0A874-B32E-B24D-9908-1BE78B5CAF15}"/>
    <hyperlink ref="AH95" r:id="rId35" xr:uid="{B3DCE0B1-0216-CB40-88A3-26E46DA1D408}"/>
    <hyperlink ref="AE95" r:id="rId36" xr:uid="{F79AE2AB-45B0-1140-92FB-484ADF036EF3}"/>
    <hyperlink ref="AH97" r:id="rId37" xr:uid="{599ED1FD-D0CC-5B47-B39E-D7F38A281AD3}"/>
    <hyperlink ref="AH99" r:id="rId38" xr:uid="{46576E1C-DD85-C940-8156-5074265BB9B1}"/>
    <hyperlink ref="AE99" r:id="rId39" display="https://www.gov.br/esporte/pt-br/noticias-e-conteudos/esporte/ministerio-do-esporte-da-posse-ao-novo-secretario-executivo " xr:uid="{C395D6C3-7C67-604D-BA3E-EF8BC0207A31}"/>
    <hyperlink ref="AH101" r:id="rId40" xr:uid="{75495F90-EA80-C941-9505-A35F9D0563E7}"/>
    <hyperlink ref="AE101" r:id="rId41" xr:uid="{84183D92-2E71-F248-B96B-EC2302587FE0}"/>
    <hyperlink ref="AH61" r:id="rId42" xr:uid="{E2450319-A89B-2748-9892-46139FB49C77}"/>
    <hyperlink ref="AE61" r:id="rId43" xr:uid="{7330300B-1D97-5748-BFC9-BA7AEF27F5D3}"/>
    <hyperlink ref="V57" r:id="rId44" location="google_vignette" xr:uid="{D5F391A0-EE82-A648-B653-91D21AFC812E}"/>
    <hyperlink ref="Y57" r:id="rId45" xr:uid="{A7465645-26CA-6549-BED2-584DFBE22455}"/>
    <hyperlink ref="AB57" r:id="rId46" xr:uid="{051CFBFF-9143-4444-98C6-8C4025BEC08C}"/>
    <hyperlink ref="AB51" r:id="rId47" xr:uid="{D8552CE2-BC88-6742-A1B4-C0D1FEAE26ED}"/>
    <hyperlink ref="AB52" r:id="rId48" xr:uid="{6881C2EF-E430-C846-B112-AE7E5FC7DF94}"/>
    <hyperlink ref="V54" r:id="rId49" xr:uid="{0C4704C9-B590-C34A-9148-9F84342A371D}"/>
    <hyperlink ref="Y54" r:id="rId50" xr:uid="{04308BD4-2E43-814C-89A5-10499C4B4365}"/>
    <hyperlink ref="AB54" r:id="rId51" xr:uid="{3E171B65-EAE5-1447-9BB0-EF62E55373D9}"/>
    <hyperlink ref="V55" r:id="rId52" xr:uid="{6994DA06-122D-0440-9C10-53196BB8B9A7}"/>
    <hyperlink ref="Y55" r:id="rId53" xr:uid="{A56A5D52-D417-7F46-A89A-87AA017F02F3}"/>
    <hyperlink ref="AB55" r:id="rId54" xr:uid="{39EBF6A3-E4AC-174A-A3B6-B4A175AF24ED}"/>
    <hyperlink ref="V48" r:id="rId55" display="https://www.bcb.gov.br/acessoinformacao/historicocolegiados?HistoricoDiretoriaColegiados_page=1&amp;StatusMembroColegiado=Dispensado%20do%20encargo&amp;Posse_inicio=2020-01-01&amp;Posse_fim=2022-12-31&amp;Colegiado=Diretoria%20Colegiada&amp;AreaAtuacao=Diretor%20de%20Administração%20-%20Dirad" xr:uid="{B8DD0162-6506-494F-A28E-D812FBD19E2D}"/>
    <hyperlink ref="Y48" r:id="rId56" display="https://www.bcb.gov.br/acessoinformacao/historicocolegiados?HistoricoDiretoriaColegiados_page=1&amp;StatusMembroColegiado=Dispensado%20do%20encargo&amp;Posse_inicio=2020-01-01&amp;Posse_fim=2022-12-31&amp;Colegiado=Diretoria%20Colegiada&amp;AreaAtuacao=Diretor%20de%20Administração%20-%20Dirad" xr:uid="{4F6C8709-E568-2D4A-AC56-9F3F2BD1E1E6}"/>
    <hyperlink ref="AB48" r:id="rId57" display="https://www.bcb.gov.br/acessoinformacao/historicocolegiados?HistoricoDiretoriaColegiados_page=1&amp;StatusMembroColegiado=Dispensado%20do%20encargo&amp;Posse_inicio=2020-01-01&amp;Posse_fim=2022-12-31&amp;Colegiado=Diretoria%20Colegiada&amp;AreaAtuacao=Diretor%20de%20Administração%20-%20Dirad" xr:uid="{BD2D73E6-00BE-7D4B-B112-36A93FA77B47}"/>
    <hyperlink ref="AB49" r:id="rId58" xr:uid="{67F14C33-322E-F745-8918-E9676D53F8E1}"/>
    <hyperlink ref="V49" r:id="rId59" xr:uid="{2B4D76C2-4430-1844-B530-90A73768463A}"/>
    <hyperlink ref="Y49" r:id="rId60" xr:uid="{221A7984-E6E4-544D-97D3-A716E193341A}"/>
    <hyperlink ref="V50" r:id="rId61" xr:uid="{AAA8C725-F376-1649-8FA8-AB5659EC86C7}"/>
    <hyperlink ref="Y50" r:id="rId62" xr:uid="{51E8D905-6167-B440-956F-494521B99AD7}"/>
    <hyperlink ref="AB50" r:id="rId63" xr:uid="{9BD600CF-2BF7-E74B-BA9C-22D74B4F9175}"/>
    <hyperlink ref="V51" r:id="rId64" xr:uid="{B01E1768-A806-F84D-AFBF-134CC834B0AD}"/>
    <hyperlink ref="Y51" r:id="rId65" xr:uid="{765AE920-F95E-4341-A517-6B339F717B1D}"/>
    <hyperlink ref="V52" r:id="rId66" xr:uid="{388177F0-45C4-6848-8077-839B1363A92A}"/>
    <hyperlink ref="Y52" r:id="rId67" xr:uid="{F5D480AD-BB44-1F4F-8F00-1D3A44AAC006}"/>
    <hyperlink ref="V53" r:id="rId68" xr:uid="{DA4486C8-F9DA-5547-BCF3-FD0419841F06}"/>
    <hyperlink ref="Y53" r:id="rId69" xr:uid="{7EDFC667-99F0-724D-8A8C-A49FCB863113}"/>
    <hyperlink ref="AB53" r:id="rId70" xr:uid="{0388DFA1-6DF3-B34E-BB14-F078727B4184}"/>
    <hyperlink ref="V46" r:id="rId71" xr:uid="{383AADA1-DFA3-C64D-A9EB-FCD807B20002}"/>
    <hyperlink ref="Y46" r:id="rId72" xr:uid="{3C1390ED-357C-CB4E-A95A-5D462731D010}"/>
    <hyperlink ref="AB46" r:id="rId73" xr:uid="{D61728E6-39C7-294D-B0AA-C6886C499100}"/>
    <hyperlink ref="V44" r:id="rId74" xr:uid="{96CC9AB3-E325-534D-8C2A-27309CE85918}"/>
    <hyperlink ref="Y44" r:id="rId75" xr:uid="{D2F0B314-F21B-3D42-B01D-EE1E5A02FF39}"/>
    <hyperlink ref="AB44" r:id="rId76" xr:uid="{F515F1AD-8EA2-9B4F-81FE-5E11AB0997D8}"/>
    <hyperlink ref="AB42" r:id="rId77" xr:uid="{15D322E6-D3D4-BE43-BD7C-3BA512A3BCFC}"/>
    <hyperlink ref="Y42" r:id="rId78" xr:uid="{C78447BF-D796-A443-9F78-DB555AF64CDA}"/>
    <hyperlink ref="V42" r:id="rId79" xr:uid="{C2F3F04D-4E97-A74B-97AF-06EBB63578D0}"/>
    <hyperlink ref="V40" r:id="rId80" xr:uid="{BDBC8E8B-22D2-FB42-8F2E-B9FEB391DE95}"/>
    <hyperlink ref="V7" r:id="rId81" xr:uid="{01190023-6FD2-B84C-A069-86FE81D6E857}"/>
    <hyperlink ref="AH7" r:id="rId82" xr:uid="{8ECD4BEE-CE4E-6342-88C5-5023902620E0}"/>
    <hyperlink ref="Y40" r:id="rId83" display="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 xr:uid="{720A1DEF-5227-344E-94F4-712293F26962}"/>
    <hyperlink ref="AB40" r:id="rId84" display="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 xr:uid="{4BD4CDF8-52AD-DF48-A35A-6562760D6988}"/>
    <hyperlink ref="AE7" r:id="rId85" xr:uid="{4215D69F-6CAF-E547-A9C7-84C230599E77}"/>
    <hyperlink ref="AH10" r:id="rId86" xr:uid="{314623E3-2ABC-AC40-8646-85CE056DCF75}"/>
    <hyperlink ref="AH9" r:id="rId87" xr:uid="{70C430E3-9CB0-C04E-AAB3-A0A94CEECE3E}"/>
    <hyperlink ref="AE10" r:id="rId88" xr:uid="{F06A6C0D-4DC0-D640-A8D9-3E19C5806F16}"/>
    <hyperlink ref="Y10" r:id="rId89" xr:uid="{84915213-F1F4-6B41-BCDB-ADE49C38AD24}"/>
    <hyperlink ref="AB10" r:id="rId90" xr:uid="{A4BF8157-C826-1942-BA39-99106BF42218}"/>
    <hyperlink ref="V10" r:id="rId91" xr:uid="{45EE986D-7DE5-3C44-8817-E23A023B8A41}"/>
    <hyperlink ref="Y7" r:id="rId92" xr:uid="{1125EB0F-E6D6-2845-B70F-D30F33899F76}"/>
    <hyperlink ref="AB7" r:id="rId93" xr:uid="{8239460C-CEF4-4040-90E5-869E411FD95A}"/>
    <hyperlink ref="AE9" r:id="rId94" xr:uid="{D335B876-4D29-BC41-8102-D1E9E2E86C23}"/>
    <hyperlink ref="AB38" r:id="rId95" xr:uid="{02672B61-0300-F340-8451-3FD1883B8BC0}"/>
    <hyperlink ref="V38" r:id="rId96" xr:uid="{10F9977C-EF80-7342-803E-CB0670A53DBD}"/>
    <hyperlink ref="V9" r:id="rId97" xr:uid="{4D9E46CB-407C-3D47-A2B3-5A545B084B19}"/>
    <hyperlink ref="Y9" r:id="rId98" xr:uid="{658E3CFE-A625-F340-9DD4-359FFA8614F5}"/>
    <hyperlink ref="AB9" r:id="rId99" xr:uid="{30237D5E-5B0C-E248-9DD3-A1BDA9430368}"/>
    <hyperlink ref="AE12" r:id="rId100" xr:uid="{CF6CE9ED-DE44-E146-91D4-7CA916E4C750}"/>
    <hyperlink ref="AH12" r:id="rId101" xr:uid="{E70B5E11-5248-E94B-9F76-EDBACC7663B1}"/>
    <hyperlink ref="AH14" r:id="rId102" xr:uid="{F99B4D75-1C47-EB45-8B68-87D296E05BD7}"/>
    <hyperlink ref="AE14" r:id="rId103" xr:uid="{3B045ABA-7AE8-4242-BAC4-64A834BF596F}"/>
    <hyperlink ref="AE16" r:id="rId104" xr:uid="{FE2785A1-F46E-1240-AA23-1F0E6120DB0D}"/>
    <hyperlink ref="AH16" r:id="rId105" xr:uid="{8136A5ED-878F-DA43-AE44-5A3CBBE81662}"/>
    <hyperlink ref="AE18" r:id="rId106" xr:uid="{E9CE7E97-D78C-1241-B78C-3E42A8EAF044}"/>
    <hyperlink ref="AH18" r:id="rId107" xr:uid="{58DFB491-0163-1146-A1F2-E53AC9E773E1}"/>
    <hyperlink ref="AH20" r:id="rId108" xr:uid="{317474EE-062A-F043-9BF8-49E8F44B44ED}"/>
    <hyperlink ref="AE20" r:id="rId109" xr:uid="{DE78DF45-69C6-8B48-9E2A-7C575AD3BE75}"/>
    <hyperlink ref="AH22" r:id="rId110" xr:uid="{AD69C963-0C6E-E24F-93D8-640E84C6D0A5}"/>
    <hyperlink ref="AE22" r:id="rId111" xr:uid="{B07B4772-1DC7-9D4A-8CF7-A4CB9A8C5012}"/>
    <hyperlink ref="AH24" r:id="rId112" xr:uid="{19239641-5010-7A47-AAF9-A3DEFF448694}"/>
    <hyperlink ref="AE24" r:id="rId113" xr:uid="{047DB562-B8B1-5B43-BD6E-E3C499FF67EB}"/>
    <hyperlink ref="AH28" r:id="rId114" xr:uid="{1BCB9ACE-31EC-B74E-A521-4C7477E41C96}"/>
    <hyperlink ref="AE28" r:id="rId115" xr:uid="{A1CF45A9-01A6-3347-8A95-7EF2B78C4C54}"/>
    <hyperlink ref="AH30" r:id="rId116" xr:uid="{1A423443-89C8-B345-A807-A6DF1515FC2D}"/>
    <hyperlink ref="AE30" r:id="rId117" xr:uid="{77F8D14E-AE2E-7F4E-875C-2442621F18B8}"/>
    <hyperlink ref="AH32" r:id="rId118" xr:uid="{0D3268CD-9C33-3247-8196-A8CA0AC22520}"/>
    <hyperlink ref="AE32" r:id="rId119" xr:uid="{A34A2816-0099-A14C-A14B-8FBD937C2B1D}"/>
    <hyperlink ref="AH34" r:id="rId120" xr:uid="{DB5FE5F1-703F-1D42-B5CD-D7F76D3861A6}"/>
    <hyperlink ref="AE34" r:id="rId121" xr:uid="{21C4859E-1332-F34B-9B6B-791772875ADC}"/>
    <hyperlink ref="AH36" r:id="rId122" xr:uid="{54A0F61F-70CC-D747-A00D-61F042DDDDAC}"/>
    <hyperlink ref="AE36" r:id="rId123" xr:uid="{003561E5-30E9-2242-B6AC-6678D9DFD590}"/>
    <hyperlink ref="V12" r:id="rId124" xr:uid="{1A3E3B65-CE79-0A42-89A8-14BBF23B20C6}"/>
    <hyperlink ref="Y12" r:id="rId125" xr:uid="{867E89FD-5080-5747-9B99-146C296F8BDD}"/>
    <hyperlink ref="AB12" r:id="rId126" xr:uid="{42072299-4BFC-544C-950C-85972C7E3B9A}"/>
    <hyperlink ref="AH26" r:id="rId127" xr:uid="{1D80B358-4576-1649-B0C3-8096763BD80A}"/>
    <hyperlink ref="AE26" r:id="rId128" xr:uid="{A252F7D6-670A-1A42-9FE8-337A3345F537}"/>
    <hyperlink ref="V14" r:id="rId129" xr:uid="{904668E0-628F-5740-A281-275FA9C5149D}"/>
    <hyperlink ref="Y14" r:id="rId130" display="https://www.gov.br/mj/pt-br/acesso-a-informacao/governanca/governanca-de-tic/pdtic/normativos/portaria-gt-revisao-pdtic-4a-atualizacao.pdf" xr:uid="{6563D036-49E4-B84B-A559-969325F683AC}"/>
    <hyperlink ref="AB14" r:id="rId131" xr:uid="{2E3B5573-6589-B046-BECB-7D7B7080E73F}"/>
    <hyperlink ref="V16" r:id="rId132" xr:uid="{252D7E07-26F5-1541-B1B1-B531A7AB252E}"/>
    <hyperlink ref="Y16" r:id="rId133" xr:uid="{17388F75-8D8E-1149-B744-79486FFD6DFC}"/>
    <hyperlink ref="AB16" r:id="rId134" xr:uid="{5FAC7648-6631-C04F-9A3C-96611ED891F4}"/>
    <hyperlink ref="AB18" r:id="rId135" xr:uid="{DBF7D38D-AEB8-3B46-982F-9AA43A9EE6B3}"/>
    <hyperlink ref="V18" r:id="rId136" xr:uid="{CC67A16A-34BD-064A-B317-977C4F56881D}"/>
    <hyperlink ref="Y18" r:id="rId137" xr:uid="{CBB8CE50-6EA7-8A4D-8531-673887123622}"/>
    <hyperlink ref="V20" r:id="rId138" xr:uid="{66031626-BDEA-8C40-A6E7-369D4DF521A0}"/>
    <hyperlink ref="Y20" r:id="rId139" xr:uid="{99331BC6-0747-774D-9601-03C62D6BB5B8}"/>
    <hyperlink ref="AB20" r:id="rId140" xr:uid="{FC6FFF87-3064-424F-9470-EC17316E1D95}"/>
    <hyperlink ref="V22" r:id="rId141" xr:uid="{90F42029-645B-1A49-8D3E-073A739E6F06}"/>
    <hyperlink ref="Y22" r:id="rId142" xr:uid="{14DE006B-BAAA-BE41-A85B-5D9EE38F2F0E}"/>
    <hyperlink ref="AB22" r:id="rId143" xr:uid="{8379A840-CBC7-1E48-A3EB-424E7650F12D}"/>
    <hyperlink ref="V24" r:id="rId144" xr:uid="{517AABEB-909B-F446-BD9F-836EBD86E693}"/>
    <hyperlink ref="Y24" r:id="rId145" xr:uid="{8BEAC2B6-90E0-9948-A562-ECE68B5B452C}"/>
    <hyperlink ref="AB24" r:id="rId146" xr:uid="{96F62EC9-AB56-A746-835A-2A80A7580C4A}"/>
    <hyperlink ref="V26" r:id="rId147" xr:uid="{4A53C520-85A9-F641-9F4A-DBEACA152CB6}"/>
    <hyperlink ref="Y26" r:id="rId148" xr:uid="{7635C132-65A4-C844-A9E3-83DD82EA539C}"/>
    <hyperlink ref="AB26" r:id="rId149" xr:uid="{C575FF0E-E7A1-704F-986D-6C96DE124EB0}"/>
    <hyperlink ref="AB28" r:id="rId150" xr:uid="{5A8A66DA-BBC9-0A45-A90D-51B1DAB911EC}"/>
    <hyperlink ref="Y28" r:id="rId151" xr:uid="{6870CFE6-50F3-F942-90A6-40A17A2C110E}"/>
    <hyperlink ref="V28" r:id="rId152" xr:uid="{A1B193A4-FB83-A24B-AEE3-1B12701EA3E2}"/>
    <hyperlink ref="Y30" r:id="rId153" xr:uid="{F11CA457-337D-D54B-BAC7-18EE5DBC5CF3}"/>
    <hyperlink ref="AB30" r:id="rId154" xr:uid="{A241A4CC-5F26-3C4F-9C35-6593ECA222F7}"/>
    <hyperlink ref="V30" r:id="rId155" xr:uid="{BEA23808-328D-EA40-B797-C2286863B9D2}"/>
    <hyperlink ref="V32" r:id="rId156" xr:uid="{70B227D8-A953-C040-BFB1-DF337C78814E}"/>
    <hyperlink ref="Y32" r:id="rId157" xr:uid="{D5076D86-7E54-4047-A2D6-FB572DF546BE}"/>
    <hyperlink ref="AB32" r:id="rId158" xr:uid="{54AF20DF-2C26-174D-AD19-EA316CD46C80}"/>
    <hyperlink ref="AB36" r:id="rId159" xr:uid="{350167EA-D769-E245-98EA-914C5A8C5A4E}"/>
    <hyperlink ref="V36" r:id="rId160" xr:uid="{346902DA-D346-904B-8A45-785388F80D9B}"/>
    <hyperlink ref="Y36" r:id="rId161" display="http://www.biblioteca.presidencia.gov.br/presidencia/ex-presidentes/bolsonaro/agenda/2021/junho?TSPD_101_R0=086567d05fab2000b169e0ea173220587cdece365cb0fa648659b4dca88dc464ee4e893dff1154f108e0bf7ace143000b4a06061fe6dd6016bacb7d228a9d78a17ffc5fad97929cafedd9e6a22d864d05859aa6ad14873441475e86e74ae8d00" xr:uid="{197207A9-1070-9E46-8B4C-ED9EB3BECE9E}"/>
    <hyperlink ref="Y38" r:id="rId162" xr:uid="{9BB1B20E-0BFC-E243-998C-31B985736E24}"/>
    <hyperlink ref="V34" r:id="rId163" xr:uid="{E791CEBD-418D-954A-9F74-B08F4AB6414B}"/>
    <hyperlink ref="Y34" r:id="rId164" xr:uid="{9D6AA5FE-9364-7644-9DFF-16BB0465035B}"/>
    <hyperlink ref="AB34" r:id="rId165" xr:uid="{93D2E0A3-E9E2-1847-B8FB-1565B71DDF4A}"/>
    <hyperlink ref="A57" r:id="rId166" xr:uid="{3C50C993-DC56-BD4A-B64E-28E10682BD23}"/>
    <hyperlink ref="A56" r:id="rId167" xr:uid="{84D3103A-D7A5-ED4A-90FE-0D40067C902D}"/>
    <hyperlink ref="A55" r:id="rId168" xr:uid="{D5CB9AFE-A0F0-054C-A7E2-4B55178D9674}"/>
    <hyperlink ref="A54" r:id="rId169" xr:uid="{186F5566-EBD2-2440-820B-46D5316E24A2}"/>
    <hyperlink ref="D6" r:id="rId170" location="_x0009__x0009_" xr:uid="{232C89FC-C7C1-C742-B576-4632DAA71B00}"/>
    <hyperlink ref="G6" r:id="rId171" location="_x0009__x0009_" xr:uid="{8FAECA9C-963D-DE4A-93D0-CB47F4361D1B}"/>
    <hyperlink ref="J6" r:id="rId172" location="_x0009__x0009_" xr:uid="{18E85FD0-9870-F546-B839-0CEF890BB71F}"/>
    <hyperlink ref="M6" r:id="rId173" xr:uid="{10165127-1BD7-3646-8D65-32A3A5F5A9AD}"/>
    <hyperlink ref="P6" r:id="rId174" xr:uid="{A793125F-FF6E-F444-8C2C-E3D75128E8F2}"/>
    <hyperlink ref="D7" r:id="rId175" xr:uid="{E07997F2-8F06-5543-B16E-A72F993E8417}"/>
    <hyperlink ref="G7" r:id="rId176" xr:uid="{323A9B25-6F41-614B-8F0A-3E74FAB0D60A}"/>
    <hyperlink ref="J7" r:id="rId177" xr:uid="{F4491509-42D1-B745-8B76-82DD4D421AA4}"/>
    <hyperlink ref="M7" r:id="rId178" xr:uid="{27DC07CC-4CFD-E14F-8EBB-36669063FBCA}"/>
    <hyperlink ref="P7" r:id="rId179" xr:uid="{8069E8EA-D7AD-474B-B957-9D8FF4363491}"/>
    <hyperlink ref="D8" r:id="rId180" xr:uid="{C68E290F-4D32-8D46-B750-69F7557C0EDC}"/>
    <hyperlink ref="G8" r:id="rId181" xr:uid="{6C133B37-F0E2-414D-88EB-14544B8094E8}"/>
    <hyperlink ref="J8" r:id="rId182" xr:uid="{CF794B34-6D27-CE4E-8A58-E35C9AF12580}"/>
    <hyperlink ref="M8" r:id="rId183" xr:uid="{623BB22F-6308-B24D-9032-B7D252645C25}"/>
    <hyperlink ref="P8" r:id="rId184" xr:uid="{75062827-E806-D246-9FFC-2B74751EAFA2}"/>
    <hyperlink ref="D9" r:id="rId185" xr:uid="{B7BB2C8C-AAE9-334C-87CA-E441518710FA}"/>
    <hyperlink ref="G9" r:id="rId186" xr:uid="{48F1EF3E-A048-9C4B-9B40-D1A875BCDDC6}"/>
    <hyperlink ref="J9" r:id="rId187" xr:uid="{12950F07-C90D-3941-AC19-C19E9B7E9BA3}"/>
    <hyperlink ref="M9" r:id="rId188" xr:uid="{7DE8D228-4CBC-154A-9E2D-48AF4E130959}"/>
    <hyperlink ref="P9" r:id="rId189" xr:uid="{BECD7512-46A7-5D41-AE03-E378140EF63F}"/>
    <hyperlink ref="D10" r:id="rId190" xr:uid="{56860A6E-74B0-D041-9E47-EC386298E639}"/>
    <hyperlink ref="G10" r:id="rId191" xr:uid="{9A6544AE-B76A-7445-AFA6-39692115D7B2}"/>
    <hyperlink ref="J10" r:id="rId192" xr:uid="{8F6FA496-03D7-E744-B860-F37F42CF54BA}"/>
    <hyperlink ref="M10" r:id="rId193" xr:uid="{238CB038-1754-AF4E-9698-A77D6B1307FC}"/>
    <hyperlink ref="P10" r:id="rId194" xr:uid="{34DAB0BF-9250-E24D-AC5F-B818AD452A83}"/>
    <hyperlink ref="D11" r:id="rId195" xr:uid="{1854A04A-4BAE-4D43-82B4-8A777255EA80}"/>
    <hyperlink ref="G11" r:id="rId196" xr:uid="{73C558F1-EE8D-0C4F-B403-DE3D130EF80C}"/>
    <hyperlink ref="J11" r:id="rId197" xr:uid="{FC78313A-D069-9745-9632-00D6589E6AF3}"/>
    <hyperlink ref="M11" r:id="rId198" xr:uid="{AFBAD14C-CA57-A245-B3C7-41A37A580C4D}"/>
    <hyperlink ref="P11" r:id="rId199" xr:uid="{49F128FB-661B-9448-AE56-92255FEC2947}"/>
    <hyperlink ref="D12" r:id="rId200" xr:uid="{2DA29849-4483-9241-B0FD-481086310156}"/>
    <hyperlink ref="G12" r:id="rId201" xr:uid="{4DB0B547-CF12-444F-BA1F-8FB8A785A32E}"/>
    <hyperlink ref="J12" r:id="rId202" xr:uid="{51EC366B-77FD-344D-B100-90D0E2276459}"/>
    <hyperlink ref="M12" r:id="rId203" xr:uid="{FEB58C97-20EF-D047-BFEF-99CE34629505}"/>
    <hyperlink ref="P12" r:id="rId204" xr:uid="{C07321B6-D49A-524D-898B-0CCCD57974EA}"/>
    <hyperlink ref="D13" r:id="rId205" xr:uid="{45DD0C5A-0BDA-474D-BAFE-17D8C496067F}"/>
    <hyperlink ref="G13" r:id="rId206" xr:uid="{F4AD7333-849B-1E4A-9261-2DE38A027034}"/>
    <hyperlink ref="J13" r:id="rId207" xr:uid="{7CB1A282-627E-DC42-A84C-F453BA9A2D90}"/>
    <hyperlink ref="M13" r:id="rId208" xr:uid="{5F97D536-5A7F-AD42-BBD6-3C2DFEAE996D}"/>
    <hyperlink ref="P13" r:id="rId209" xr:uid="{C016FBE4-8A76-8B4B-958C-7FCE1AE331D2}"/>
    <hyperlink ref="G14" r:id="rId210" xr:uid="{2FA8FC92-229B-CC46-8AA1-4C7D7E7BF43A}"/>
    <hyperlink ref="J14" r:id="rId211" xr:uid="{A20D02EB-B5C9-2244-97CF-5D184ED621B2}"/>
    <hyperlink ref="P14" r:id="rId212" xr:uid="{2C7A5365-A30E-A346-A575-3B42354B7211}"/>
    <hyperlink ref="M14" r:id="rId213" xr:uid="{7F7D7308-EAC1-634E-9D2F-AF71F9E9038A}"/>
    <hyperlink ref="D14" r:id="rId214" xr:uid="{3DF31DE3-79F1-E042-8865-D72A3F137FEF}"/>
    <hyperlink ref="D15" r:id="rId215" xr:uid="{26F64B87-3927-6545-B483-5D7BEC82C79B}"/>
    <hyperlink ref="G15" r:id="rId216" xr:uid="{09C5CCF7-FA6D-254B-AF4D-52265D4D6D15}"/>
    <hyperlink ref="J15" r:id="rId217" xr:uid="{C5BFC036-BA7C-594F-B766-B95BF5EFDEB1}"/>
    <hyperlink ref="M15" r:id="rId218" xr:uid="{F15616E6-A404-7B49-91A0-44DEF8A9B86B}"/>
    <hyperlink ref="P15" r:id="rId219" xr:uid="{CC8CA7A6-9FF6-F64A-ABB0-9D07CEEBE73F}"/>
    <hyperlink ref="J16" r:id="rId220" xr:uid="{C17FCCEF-6BAD-DA4E-9C1C-F91B734C2604}"/>
    <hyperlink ref="D16" r:id="rId221" xr:uid="{A57C92DB-8A4E-4C48-83C0-D9E554C9A49E}"/>
    <hyperlink ref="G16" r:id="rId222" xr:uid="{02094ECF-F59A-3245-80F7-F4AA7D8C4372}"/>
    <hyperlink ref="M16" r:id="rId223" xr:uid="{C37E143C-5D39-674A-A5B9-58897D0AD02D}"/>
    <hyperlink ref="P16" r:id="rId224" xr:uid="{24DFCA3D-AE5E-2D46-ABC8-0A9589E684DE}"/>
    <hyperlink ref="D17" r:id="rId225" xr:uid="{031102EF-E1CF-AC47-B9C0-E85E6148D5B9}"/>
    <hyperlink ref="G17" r:id="rId226" xr:uid="{FAFA9D70-5A0C-8E48-B6A6-8A78CB8F1A00}"/>
    <hyperlink ref="J17" r:id="rId227" xr:uid="{1E910E2D-836F-CC4A-B284-89F8909E413E}"/>
    <hyperlink ref="M17" r:id="rId228" xr:uid="{732595FF-18BA-EA45-BFC4-3E55BA002BAE}"/>
    <hyperlink ref="P17" r:id="rId229" xr:uid="{E539F2A0-9AF4-2F44-B5A7-C5440F23B146}"/>
    <hyperlink ref="D18" r:id="rId230" xr:uid="{3342350B-7346-9643-BBE1-4E3D83A2B57B}"/>
    <hyperlink ref="G18" r:id="rId231" xr:uid="{EEF5BCD2-FD22-F846-B0B3-34D6F63112F2}"/>
    <hyperlink ref="J18" r:id="rId232" xr:uid="{B21B5BEE-3655-2542-AA91-2FA654C2F8AF}"/>
    <hyperlink ref="M18" r:id="rId233" xr:uid="{9460F6B3-CBAF-3548-A8A1-7BF6644A1C07}"/>
    <hyperlink ref="P18" r:id="rId234" xr:uid="{00F9F0C2-245F-784B-A79E-4EB7940EBC6D}"/>
    <hyperlink ref="D19" r:id="rId235" xr:uid="{86E37528-6573-484C-8F26-3E603C2A5278}"/>
    <hyperlink ref="G19" r:id="rId236" xr:uid="{81320DC3-580C-584F-B33D-93F12E1D6765}"/>
    <hyperlink ref="J19" r:id="rId237" xr:uid="{4B635607-F942-CE45-AC31-DFCD31B2ED06}"/>
    <hyperlink ref="M19" r:id="rId238" xr:uid="{A62F84A1-05DB-DE44-A510-72E56B5EC7C3}"/>
    <hyperlink ref="P19" r:id="rId239" xr:uid="{DD2D9385-155B-C744-8951-913164AE898D}"/>
    <hyperlink ref="D20" r:id="rId240" xr:uid="{996E9B0D-15D2-1C48-A7BF-9215276A7205}"/>
    <hyperlink ref="G20" r:id="rId241" xr:uid="{57B4A644-8925-8549-B219-DEB8FC294AF4}"/>
    <hyperlink ref="J20" r:id="rId242" xr:uid="{48B49188-FF32-6F41-B62E-9582DC8F6B54}"/>
    <hyperlink ref="M20" r:id="rId243" xr:uid="{1C3C9699-0850-E442-A078-12F3C36AEDBF}"/>
    <hyperlink ref="P20" r:id="rId244" xr:uid="{E4C8330B-AD58-5D48-9EAF-5330015C186C}"/>
    <hyperlink ref="G21" r:id="rId245" xr:uid="{9DCB108D-6390-BE4F-AFB1-C0B8187FC5A6}"/>
    <hyperlink ref="J21" r:id="rId246" xr:uid="{E4079B13-5D75-224E-9867-2318EB0F9F7E}"/>
    <hyperlink ref="D21" r:id="rId247" xr:uid="{ADD3F5E2-F158-0748-8F59-7FA9AEB008BC}"/>
    <hyperlink ref="D22" r:id="rId248" xr:uid="{276B5C2C-3BCC-5C42-98B1-3D3D14E29B08}"/>
    <hyperlink ref="G22" r:id="rId249" xr:uid="{488F587F-9240-AA4F-AA99-2E5E73E330EF}"/>
    <hyperlink ref="J22" r:id="rId250" xr:uid="{39FE38B0-71D3-A044-980E-642BD1730B06}"/>
    <hyperlink ref="D23" r:id="rId251" xr:uid="{E8043574-E094-8648-8EDE-1FB4F73F17DF}"/>
    <hyperlink ref="G23" r:id="rId252" xr:uid="{3F532824-60EF-D146-B9F3-4DAD1FD00CF8}"/>
    <hyperlink ref="J23" r:id="rId253" xr:uid="{8BF1C5FF-ED41-6B40-AE54-F0DB74CDD53C}"/>
    <hyperlink ref="D24" r:id="rId254" xr:uid="{BFB3317C-C380-4247-ABB3-0419A0AD9A51}"/>
    <hyperlink ref="G24" r:id="rId255" xr:uid="{961D68AE-50A4-974C-B65F-EA1385513212}"/>
    <hyperlink ref="J24" r:id="rId256" xr:uid="{D4203A91-E2C9-A14E-94BD-95AC78B0DF61}"/>
    <hyperlink ref="D25" r:id="rId257" xr:uid="{E2EF197B-18F1-5143-8F96-7BF05FAA45DC}"/>
    <hyperlink ref="G25" r:id="rId258" xr:uid="{F6302AC7-2758-8144-B961-E47E6C09D2C2}"/>
    <hyperlink ref="J25" r:id="rId259" xr:uid="{CC2CB176-0782-2B47-A58C-1AB6AB548724}"/>
    <hyperlink ref="D26" r:id="rId260" xr:uid="{18CC9A22-A4CA-2245-8F32-0F9817B72769}"/>
    <hyperlink ref="G26" r:id="rId261" xr:uid="{651F603D-300C-A240-957F-CE8FD3F15301}"/>
    <hyperlink ref="J26" r:id="rId262" xr:uid="{B9C0FECE-C8BD-314F-8063-5D88FD026CC4}"/>
    <hyperlink ref="D27" r:id="rId263" xr:uid="{5E7CD0CD-B3D5-EF4D-8335-234A218D0404}"/>
    <hyperlink ref="G27" r:id="rId264" xr:uid="{E189FFB5-5280-2042-B237-6BA1E81A4A6A}"/>
    <hyperlink ref="J27" r:id="rId265" xr:uid="{3509570D-683C-9345-AFF3-96B7B81F9BC0}"/>
    <hyperlink ref="M28" r:id="rId266" xr:uid="{819F5F94-8234-D442-B5DE-D2C7B9466884}"/>
    <hyperlink ref="P28" r:id="rId267" xr:uid="{65D1B0A4-19FD-044C-8CAE-8FBC1D34BF60}"/>
    <hyperlink ref="M29" r:id="rId268" xr:uid="{1B9EE86F-CEE9-D946-BF45-C386BB283745}"/>
    <hyperlink ref="P29" r:id="rId269" xr:uid="{4C423BC0-569C-F341-B6E8-9B81402DD867}"/>
    <hyperlink ref="M30" r:id="rId270" xr:uid="{FD35C6F1-7BC4-9B42-94D4-3937BC96F00E}"/>
    <hyperlink ref="P30" r:id="rId271" xr:uid="{737FDEC3-1F2D-C445-872D-F00241199C0F}"/>
    <hyperlink ref="M31" r:id="rId272" xr:uid="{B044EE99-E9AC-C642-A70E-81539EEB111A}"/>
    <hyperlink ref="P31" r:id="rId273" xr:uid="{2CB38551-A706-8A49-86E9-06E5DC748EE0}"/>
    <hyperlink ref="M32" r:id="rId274" xr:uid="{16BCCAC2-F9CF-9346-9BBB-139CA4A99393}"/>
    <hyperlink ref="P32" r:id="rId275" xr:uid="{61F55858-654E-C645-B268-D968EEFE7CA0}"/>
    <hyperlink ref="M33" r:id="rId276" xr:uid="{D81302E8-3A8B-B344-84DE-F6EE1E522DD8}"/>
    <hyperlink ref="P33" r:id="rId277" xr:uid="{D4010AA9-D372-704A-B7B0-E6D9F257DBF5}"/>
    <hyperlink ref="M34" r:id="rId278" xr:uid="{922A6F64-671C-5342-8012-FF8BAA0C1024}"/>
    <hyperlink ref="P34" r:id="rId279" xr:uid="{373ABE1A-0E76-BA4C-98C8-58A4AE90476D}"/>
    <hyperlink ref="M35" r:id="rId280" xr:uid="{ABC2A00E-800E-1D48-B511-65DA79A027FE}"/>
    <hyperlink ref="P35" r:id="rId281" xr:uid="{28FE5C0F-E96B-344A-9DF7-1E897953BAF0}"/>
    <hyperlink ref="M36" r:id="rId282" xr:uid="{A11796D6-2530-6849-9658-33E685DB55E7}"/>
    <hyperlink ref="P36" r:id="rId283" xr:uid="{79ABA4A2-E18F-0442-8883-C430FCDE7031}"/>
    <hyperlink ref="M37" r:id="rId284" xr:uid="{F77AC986-1AF7-3941-AEFB-72250F9E27B2}"/>
    <hyperlink ref="P37" r:id="rId285" xr:uid="{2B5C838D-892D-4643-83E4-1A724F0F7331}"/>
    <hyperlink ref="M38" r:id="rId286" xr:uid="{31E95AE1-C927-0348-8484-38482828949A}"/>
    <hyperlink ref="P38" r:id="rId287" xr:uid="{8F36A503-B859-7042-B036-DE221649C2B2}"/>
    <hyperlink ref="M39" r:id="rId288" xr:uid="{0F7E1E4F-4279-EE4F-858F-1A3AC46EC4EA}"/>
    <hyperlink ref="P39" r:id="rId289" xr:uid="{8BC18EF7-2FAA-B54E-B938-16E466A0C125}"/>
    <hyperlink ref="M40" r:id="rId290" xr:uid="{3E5B37E6-FEDB-CD41-AC86-BF75077B1D09}"/>
    <hyperlink ref="P40" r:id="rId291" xr:uid="{7B1A9076-AA38-EB49-9794-A8BEFAD8B851}"/>
    <hyperlink ref="M41" r:id="rId292" xr:uid="{79646DB9-EEC5-1C44-BF8F-42CFE2B27864}"/>
    <hyperlink ref="P41" r:id="rId293" xr:uid="{1B7E4D78-C16F-7446-9E64-6EBE42CB3A08}"/>
    <hyperlink ref="M42" r:id="rId294" xr:uid="{FED16930-1435-124D-B859-2779ADCC9D85}"/>
    <hyperlink ref="P42" r:id="rId295" xr:uid="{B05BFD8A-C9D2-474D-866F-D77B4AA87D9A}"/>
    <hyperlink ref="M43" r:id="rId296" location="google_vignette_x0009_" xr:uid="{E8A16BA6-1D53-AB4F-B75F-6250CBBD5590}"/>
    <hyperlink ref="P43" r:id="rId297" location="google_vignette_x0009_" xr:uid="{F8455B93-A8A8-EA4B-81B2-93F528EA1C31}"/>
    <hyperlink ref="M44" r:id="rId298" xr:uid="{6E76C8F1-B2E2-9E42-AADD-0ED8850C8E79}"/>
    <hyperlink ref="P44" r:id="rId299" xr:uid="{93CC9A76-B80B-1246-BFD5-355232DFE336}"/>
    <hyperlink ref="M45" r:id="rId300" xr:uid="{648B47A2-2B11-554E-8D3B-21D8A0089262}"/>
    <hyperlink ref="P45" r:id="rId301" xr:uid="{68FF897B-7B51-4B43-9F33-CEF7CC39C5A7}"/>
    <hyperlink ref="M46" r:id="rId302" xr:uid="{C35E538C-7FEE-2B4B-9485-3BA7774D3A8A}"/>
    <hyperlink ref="P46" r:id="rId303" xr:uid="{7E2750FF-0C61-8A45-8645-BFD071422893}"/>
    <hyperlink ref="M47" r:id="rId304" xr:uid="{19A3910F-D385-FE41-8558-9E54EAA1764D}"/>
    <hyperlink ref="P47" r:id="rId305" xr:uid="{0E8F88E0-ECA8-3741-8247-3CD75D3D0B1E}"/>
    <hyperlink ref="M48" r:id="rId306" display="https://www.google.com/url?sa=t&amp;source=web&amp;rct=j&amp;opi=89978449&amp;url=https://elpais.com/internacional/2022-12-29/lula-premia-con-ministerios-a-las-dos-adversarias-que-mas-contribuyeron-a-su-victoria-en-brasil.html&amp;ved=2ahUKEwj33LjX7v6FAxVMK7kGHSwAC6E4ChAWegQIBBAB&amp;usg=AOvVaw0iVXE2-Rs5hofn9XFlYlOr" xr:uid="{F93D41B2-CA8F-7745-B9CB-FBA57A4C05B6}"/>
    <hyperlink ref="P48" r:id="rId307" xr:uid="{E8FEA216-D9C1-A244-9F10-15AC4CC1F4B9}"/>
    <hyperlink ref="M49" r:id="rId308" xr:uid="{165338C6-8696-1644-A83A-778FADCD1F7A}"/>
    <hyperlink ref="P49" r:id="rId309" xr:uid="{A47DA7A5-8E58-1C41-9A93-6CD4ECA1BD0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76BFC-0909-AE4F-AB53-828755BBD650}">
  <dimension ref="A1:AH78"/>
  <sheetViews>
    <sheetView workbookViewId="0">
      <selection sqref="A1:J2"/>
    </sheetView>
  </sheetViews>
  <sheetFormatPr baseColWidth="10" defaultRowHeight="15" x14ac:dyDescent="0.25"/>
  <cols>
    <col min="13" max="13" width="33.28515625" customWidth="1"/>
    <col min="15" max="15" width="6.140625" customWidth="1"/>
    <col min="18" max="18" width="6.28515625" customWidth="1"/>
    <col min="21" max="21" width="6.42578125" customWidth="1"/>
    <col min="24" max="24" width="7.140625" customWidth="1"/>
  </cols>
  <sheetData>
    <row r="1" spans="1:34" ht="15" customHeight="1" x14ac:dyDescent="0.25">
      <c r="A1" s="383" t="s">
        <v>3040</v>
      </c>
      <c r="B1" s="383"/>
      <c r="C1" s="383"/>
      <c r="D1" s="383"/>
      <c r="E1" s="383"/>
      <c r="F1" s="383"/>
      <c r="G1" s="383"/>
      <c r="H1" s="383"/>
      <c r="I1" s="383"/>
      <c r="J1" s="383"/>
      <c r="L1" s="200"/>
      <c r="M1" s="409" t="s">
        <v>1581</v>
      </c>
      <c r="N1" s="409"/>
      <c r="O1" s="409"/>
      <c r="P1" s="409"/>
      <c r="Q1" s="409"/>
      <c r="R1" s="409"/>
      <c r="S1" s="409"/>
      <c r="T1" s="409"/>
      <c r="U1" s="409"/>
      <c r="V1" s="409"/>
      <c r="W1" s="409"/>
      <c r="X1" s="409"/>
      <c r="Y1" s="409"/>
      <c r="Z1" s="409"/>
      <c r="AA1" s="409"/>
      <c r="AB1" s="409"/>
      <c r="AC1" s="201"/>
      <c r="AD1" s="201"/>
      <c r="AE1" s="201"/>
      <c r="AF1" s="201"/>
      <c r="AG1" s="201"/>
      <c r="AH1" s="200"/>
    </row>
    <row r="2" spans="1:34" ht="15" customHeight="1" x14ac:dyDescent="0.25">
      <c r="A2" s="383"/>
      <c r="B2" s="383"/>
      <c r="C2" s="383"/>
      <c r="D2" s="383"/>
      <c r="E2" s="383"/>
      <c r="F2" s="383"/>
      <c r="G2" s="383"/>
      <c r="H2" s="383"/>
      <c r="I2" s="383"/>
      <c r="J2" s="383"/>
      <c r="L2" s="200"/>
      <c r="M2" s="409"/>
      <c r="N2" s="409"/>
      <c r="O2" s="409"/>
      <c r="P2" s="409"/>
      <c r="Q2" s="409"/>
      <c r="R2" s="409"/>
      <c r="S2" s="409"/>
      <c r="T2" s="409"/>
      <c r="U2" s="409"/>
      <c r="V2" s="409"/>
      <c r="W2" s="409"/>
      <c r="X2" s="409"/>
      <c r="Y2" s="409"/>
      <c r="Z2" s="409"/>
      <c r="AA2" s="409"/>
      <c r="AB2" s="409"/>
      <c r="AC2" s="201"/>
      <c r="AD2" s="201"/>
      <c r="AE2" s="201"/>
      <c r="AF2" s="201"/>
      <c r="AG2" s="201"/>
      <c r="AH2" s="200"/>
    </row>
    <row r="3" spans="1:34" ht="16.5" x14ac:dyDescent="0.25">
      <c r="A3" s="192" t="s">
        <v>3041</v>
      </c>
      <c r="B3" s="192"/>
      <c r="C3" s="192"/>
      <c r="D3" s="193"/>
      <c r="E3" s="44"/>
      <c r="F3" s="44"/>
      <c r="G3" s="44"/>
      <c r="H3" s="44"/>
      <c r="I3" s="44"/>
      <c r="J3" s="44"/>
      <c r="L3" s="200"/>
      <c r="M3" s="200"/>
      <c r="N3" s="200"/>
      <c r="O3" s="200"/>
      <c r="P3" s="200"/>
      <c r="Q3" s="200"/>
      <c r="R3" s="200"/>
      <c r="S3" s="200"/>
      <c r="T3" s="200"/>
      <c r="U3" s="200"/>
      <c r="V3" s="200"/>
      <c r="W3" s="200"/>
      <c r="X3" s="200"/>
      <c r="Y3" s="200"/>
      <c r="Z3" s="200"/>
      <c r="AA3" s="200"/>
      <c r="AB3" s="200"/>
      <c r="AC3" s="200"/>
      <c r="AD3" s="200"/>
      <c r="AE3" s="200"/>
      <c r="AF3" s="200"/>
      <c r="AG3" s="200"/>
    </row>
    <row r="4" spans="1:34" ht="15.75" thickBot="1" x14ac:dyDescent="0.3">
      <c r="A4" s="194" t="s">
        <v>1303</v>
      </c>
      <c r="B4" s="195"/>
      <c r="C4" s="195"/>
      <c r="D4" s="193"/>
      <c r="E4" s="44"/>
      <c r="F4" s="44"/>
      <c r="G4" s="44"/>
      <c r="H4" s="44"/>
      <c r="I4" s="44"/>
      <c r="J4" s="44"/>
      <c r="L4" s="200"/>
      <c r="M4" s="200"/>
      <c r="N4" s="200"/>
      <c r="O4" s="200"/>
      <c r="P4" s="200"/>
      <c r="Q4" s="200"/>
      <c r="R4" s="200"/>
      <c r="S4" s="200"/>
      <c r="T4" s="200"/>
      <c r="U4" s="200"/>
      <c r="V4" s="200"/>
      <c r="W4" s="200"/>
      <c r="X4" s="200"/>
      <c r="Y4" s="200"/>
      <c r="Z4" s="200"/>
      <c r="AA4" s="200"/>
      <c r="AB4" s="200"/>
      <c r="AC4" s="200"/>
      <c r="AD4" s="200"/>
      <c r="AE4" s="200"/>
      <c r="AF4" s="200"/>
      <c r="AG4" s="200"/>
    </row>
    <row r="5" spans="1:34" s="3" customFormat="1" ht="48.95" customHeight="1" thickBot="1" x14ac:dyDescent="0.3">
      <c r="A5" s="234" t="s">
        <v>272</v>
      </c>
      <c r="B5" s="235"/>
      <c r="C5" s="235"/>
      <c r="D5" s="235" t="s">
        <v>3042</v>
      </c>
      <c r="E5" s="235" t="s">
        <v>3043</v>
      </c>
      <c r="F5" s="235" t="s">
        <v>3044</v>
      </c>
      <c r="G5" s="235" t="s">
        <v>3045</v>
      </c>
      <c r="H5" s="236" t="s">
        <v>3046</v>
      </c>
      <c r="I5" s="224"/>
      <c r="J5" s="225"/>
      <c r="M5" s="242" t="s">
        <v>1305</v>
      </c>
      <c r="N5" s="226">
        <v>2020</v>
      </c>
      <c r="O5" s="227" t="s">
        <v>1062</v>
      </c>
      <c r="P5" s="228" t="s">
        <v>1063</v>
      </c>
      <c r="Q5" s="226">
        <v>2021</v>
      </c>
      <c r="R5" s="227" t="s">
        <v>1062</v>
      </c>
      <c r="S5" s="228" t="s">
        <v>1063</v>
      </c>
      <c r="T5" s="226">
        <v>2022</v>
      </c>
      <c r="U5" s="227" t="s">
        <v>1062</v>
      </c>
      <c r="V5" s="228" t="s">
        <v>1063</v>
      </c>
      <c r="W5" s="226">
        <v>2023</v>
      </c>
      <c r="X5" s="227" t="s">
        <v>1062</v>
      </c>
      <c r="Y5" s="228" t="s">
        <v>1063</v>
      </c>
      <c r="Z5" s="226">
        <v>2024</v>
      </c>
      <c r="AA5" s="227" t="s">
        <v>1062</v>
      </c>
      <c r="AB5" s="228" t="s">
        <v>1063</v>
      </c>
    </row>
    <row r="6" spans="1:34" ht="15.75" x14ac:dyDescent="0.25">
      <c r="A6" s="229">
        <v>2020</v>
      </c>
      <c r="B6" s="197"/>
      <c r="C6" s="197"/>
      <c r="D6" s="198">
        <v>24</v>
      </c>
      <c r="E6" s="198">
        <v>17</v>
      </c>
      <c r="F6" s="198">
        <v>7</v>
      </c>
      <c r="G6" s="199">
        <v>70.8333333333333</v>
      </c>
      <c r="H6" s="237">
        <v>29.1666666666666</v>
      </c>
      <c r="I6" s="196"/>
      <c r="J6" s="44"/>
      <c r="L6" s="2"/>
      <c r="M6" s="243" t="s">
        <v>1306</v>
      </c>
      <c r="N6" s="210"/>
      <c r="O6" s="203"/>
      <c r="P6" s="211"/>
      <c r="Q6" s="210"/>
      <c r="R6" s="203"/>
      <c r="S6" s="211"/>
      <c r="T6" s="210"/>
      <c r="U6" s="203"/>
      <c r="V6" s="211"/>
      <c r="W6" s="210"/>
      <c r="X6" s="203"/>
      <c r="Y6" s="211"/>
      <c r="Z6" s="210"/>
      <c r="AA6" s="203"/>
      <c r="AB6" s="211"/>
    </row>
    <row r="7" spans="1:34" ht="32.1" customHeight="1" x14ac:dyDescent="0.25">
      <c r="A7" s="230">
        <v>2021</v>
      </c>
      <c r="B7" s="231"/>
      <c r="C7" s="231"/>
      <c r="D7" s="232">
        <v>24</v>
      </c>
      <c r="E7" s="232">
        <v>17</v>
      </c>
      <c r="F7" s="232">
        <v>7</v>
      </c>
      <c r="G7" s="233">
        <v>70.8333333333333</v>
      </c>
      <c r="H7" s="238">
        <v>29.1666666666666</v>
      </c>
      <c r="I7" s="196"/>
      <c r="J7" s="44"/>
      <c r="M7" s="244" t="s">
        <v>1307</v>
      </c>
      <c r="N7" s="143" t="s">
        <v>1308</v>
      </c>
      <c r="O7" s="9">
        <v>0</v>
      </c>
      <c r="P7" s="133" t="s">
        <v>1480</v>
      </c>
      <c r="Q7" s="143" t="s">
        <v>1308</v>
      </c>
      <c r="R7" s="9">
        <v>0</v>
      </c>
      <c r="S7" s="133" t="s">
        <v>1481</v>
      </c>
      <c r="T7" s="143" t="s">
        <v>1309</v>
      </c>
      <c r="U7" s="9">
        <v>0</v>
      </c>
      <c r="V7" s="133" t="s">
        <v>1482</v>
      </c>
      <c r="W7" s="143" t="s">
        <v>1309</v>
      </c>
      <c r="X7" s="9">
        <v>0</v>
      </c>
      <c r="Y7" s="133" t="s">
        <v>1482</v>
      </c>
      <c r="Z7" s="143" t="s">
        <v>1309</v>
      </c>
      <c r="AA7" s="241">
        <v>0</v>
      </c>
      <c r="AB7" s="133" t="s">
        <v>1483</v>
      </c>
    </row>
    <row r="8" spans="1:34" x14ac:dyDescent="0.25">
      <c r="A8" s="230">
        <v>2022</v>
      </c>
      <c r="B8" s="231"/>
      <c r="C8" s="231"/>
      <c r="D8" s="232">
        <v>24</v>
      </c>
      <c r="E8" s="232">
        <v>10</v>
      </c>
      <c r="F8" s="232">
        <v>14</v>
      </c>
      <c r="G8" s="233">
        <v>41.7</v>
      </c>
      <c r="H8" s="238">
        <v>58.3</v>
      </c>
      <c r="I8" s="196"/>
      <c r="J8" s="44"/>
      <c r="M8" s="244" t="s">
        <v>1310</v>
      </c>
      <c r="N8" s="143" t="s">
        <v>1311</v>
      </c>
      <c r="O8" s="9">
        <v>0</v>
      </c>
      <c r="P8" s="133" t="s">
        <v>1484</v>
      </c>
      <c r="Q8" s="213" t="s">
        <v>1312</v>
      </c>
      <c r="R8" s="164">
        <v>1</v>
      </c>
      <c r="S8" s="212" t="s">
        <v>1485</v>
      </c>
      <c r="T8" s="143" t="s">
        <v>1313</v>
      </c>
      <c r="U8" s="9">
        <v>0</v>
      </c>
      <c r="V8" s="133" t="s">
        <v>1486</v>
      </c>
      <c r="W8" s="143" t="s">
        <v>1314</v>
      </c>
      <c r="X8" s="9">
        <v>0</v>
      </c>
      <c r="Y8" s="212" t="s">
        <v>1487</v>
      </c>
      <c r="Z8" s="213" t="s">
        <v>1315</v>
      </c>
      <c r="AA8" s="164">
        <v>1</v>
      </c>
      <c r="AB8" s="133" t="s">
        <v>1483</v>
      </c>
    </row>
    <row r="9" spans="1:34" ht="63.95" customHeight="1" x14ac:dyDescent="0.25">
      <c r="A9" s="168">
        <v>2023</v>
      </c>
      <c r="B9" s="173"/>
      <c r="C9" s="173"/>
      <c r="D9" s="173">
        <v>24</v>
      </c>
      <c r="E9" s="173">
        <v>11</v>
      </c>
      <c r="F9" s="173">
        <v>13</v>
      </c>
      <c r="G9" s="173">
        <v>45.8</v>
      </c>
      <c r="H9" s="239">
        <v>54.2</v>
      </c>
      <c r="I9" s="196"/>
      <c r="J9" s="44"/>
      <c r="M9" s="244" t="s">
        <v>1316</v>
      </c>
      <c r="N9" s="213" t="s">
        <v>1317</v>
      </c>
      <c r="O9" s="164">
        <v>1</v>
      </c>
      <c r="P9" s="133" t="s">
        <v>1488</v>
      </c>
      <c r="Q9" s="213" t="s">
        <v>1317</v>
      </c>
      <c r="R9" s="164">
        <v>1</v>
      </c>
      <c r="S9" s="133" t="s">
        <v>1488</v>
      </c>
      <c r="T9" s="143" t="s">
        <v>1318</v>
      </c>
      <c r="U9" s="9">
        <v>0</v>
      </c>
      <c r="V9" s="133" t="s">
        <v>1489</v>
      </c>
      <c r="W9" s="143" t="s">
        <v>1318</v>
      </c>
      <c r="X9" s="9">
        <v>0</v>
      </c>
      <c r="Y9" s="133" t="s">
        <v>1489</v>
      </c>
      <c r="Z9" s="143" t="s">
        <v>1318</v>
      </c>
      <c r="AA9" s="9">
        <v>0</v>
      </c>
      <c r="AB9" s="133" t="s">
        <v>1483</v>
      </c>
    </row>
    <row r="10" spans="1:34" ht="16.5" thickBot="1" x14ac:dyDescent="0.3">
      <c r="A10" s="169">
        <v>2024</v>
      </c>
      <c r="B10" s="170"/>
      <c r="C10" s="170"/>
      <c r="D10" s="170">
        <v>24</v>
      </c>
      <c r="E10" s="170">
        <v>11</v>
      </c>
      <c r="F10" s="170">
        <v>13</v>
      </c>
      <c r="G10" s="170">
        <v>45.8</v>
      </c>
      <c r="H10" s="240">
        <v>54.2</v>
      </c>
      <c r="I10" s="196"/>
      <c r="J10" s="44"/>
      <c r="M10" s="243" t="s">
        <v>1319</v>
      </c>
      <c r="N10" s="210"/>
      <c r="O10" s="203"/>
      <c r="P10" s="211"/>
      <c r="Q10" s="210"/>
      <c r="R10" s="203"/>
      <c r="S10" s="211"/>
      <c r="T10" s="210"/>
      <c r="U10" s="203"/>
      <c r="V10" s="211"/>
      <c r="W10" s="210"/>
      <c r="X10" s="203"/>
      <c r="Y10" s="211"/>
      <c r="Z10" s="210"/>
      <c r="AA10" s="203"/>
      <c r="AB10" s="211"/>
    </row>
    <row r="11" spans="1:34" ht="63.95" customHeight="1" x14ac:dyDescent="0.25">
      <c r="A11" s="43"/>
      <c r="B11" s="43"/>
      <c r="C11" s="43"/>
      <c r="D11" s="43"/>
      <c r="E11" s="43"/>
      <c r="F11" s="43"/>
      <c r="G11" s="43"/>
      <c r="H11" s="43"/>
      <c r="I11" s="196"/>
      <c r="J11" s="44"/>
      <c r="M11" s="244" t="s">
        <v>1320</v>
      </c>
      <c r="N11" s="213" t="s">
        <v>1321</v>
      </c>
      <c r="O11" s="164">
        <v>1</v>
      </c>
      <c r="P11" s="133" t="s">
        <v>1490</v>
      </c>
      <c r="Q11" s="213" t="s">
        <v>1321</v>
      </c>
      <c r="R11" s="164">
        <v>1</v>
      </c>
      <c r="S11" s="133" t="s">
        <v>1490</v>
      </c>
      <c r="T11" s="143" t="s">
        <v>1322</v>
      </c>
      <c r="U11" s="9">
        <v>1</v>
      </c>
      <c r="V11" s="133" t="s">
        <v>1491</v>
      </c>
      <c r="W11" s="213" t="s">
        <v>1323</v>
      </c>
      <c r="X11" s="164">
        <v>1</v>
      </c>
      <c r="Y11" s="133" t="s">
        <v>1492</v>
      </c>
      <c r="Z11" s="213" t="s">
        <v>1323</v>
      </c>
      <c r="AA11" s="164">
        <v>1</v>
      </c>
      <c r="AB11" s="133" t="s">
        <v>1493</v>
      </c>
    </row>
    <row r="12" spans="1:34" ht="32.1" customHeight="1" x14ac:dyDescent="0.25">
      <c r="A12" s="6" t="s">
        <v>3038</v>
      </c>
      <c r="B12" s="43"/>
      <c r="C12" s="43"/>
      <c r="D12" s="43"/>
      <c r="E12" s="43"/>
      <c r="F12" s="43"/>
      <c r="G12" s="43"/>
      <c r="H12" s="43"/>
      <c r="I12" s="196"/>
      <c r="J12" s="44"/>
      <c r="M12" s="244" t="s">
        <v>1324</v>
      </c>
      <c r="N12" s="143" t="s">
        <v>1325</v>
      </c>
      <c r="O12" s="9">
        <v>0</v>
      </c>
      <c r="P12" s="133" t="s">
        <v>1494</v>
      </c>
      <c r="Q12" s="143" t="s">
        <v>1325</v>
      </c>
      <c r="R12" s="9">
        <v>0</v>
      </c>
      <c r="S12" s="133" t="s">
        <v>1495</v>
      </c>
      <c r="T12" s="143" t="s">
        <v>1326</v>
      </c>
      <c r="U12" s="9">
        <v>0</v>
      </c>
      <c r="V12" s="133" t="s">
        <v>1491</v>
      </c>
      <c r="W12" s="213" t="s">
        <v>1327</v>
      </c>
      <c r="X12" s="164">
        <v>1</v>
      </c>
      <c r="Y12" s="133" t="s">
        <v>1492</v>
      </c>
      <c r="Z12" s="213" t="s">
        <v>1327</v>
      </c>
      <c r="AA12" s="164">
        <v>1</v>
      </c>
      <c r="AB12" s="133" t="s">
        <v>1496</v>
      </c>
    </row>
    <row r="13" spans="1:34" ht="15.75" x14ac:dyDescent="0.25">
      <c r="A13" s="47" t="s">
        <v>277</v>
      </c>
      <c r="B13" s="43"/>
      <c r="C13" s="43"/>
      <c r="D13" s="43"/>
      <c r="E13" s="43"/>
      <c r="F13" s="43"/>
      <c r="G13" s="43"/>
      <c r="H13" s="43"/>
      <c r="I13" s="43"/>
      <c r="J13" s="43"/>
      <c r="M13" s="243" t="s">
        <v>1328</v>
      </c>
      <c r="N13" s="210"/>
      <c r="O13" s="203"/>
      <c r="P13" s="211"/>
      <c r="Q13" s="210"/>
      <c r="R13" s="203"/>
      <c r="S13" s="211"/>
      <c r="T13" s="210"/>
      <c r="U13" s="203"/>
      <c r="V13" s="211"/>
      <c r="W13" s="210"/>
      <c r="X13" s="203"/>
      <c r="Y13" s="211"/>
      <c r="Z13" s="210"/>
      <c r="AA13" s="203"/>
      <c r="AB13" s="211"/>
    </row>
    <row r="14" spans="1:34" x14ac:dyDescent="0.25">
      <c r="A14" s="47" t="s">
        <v>1304</v>
      </c>
      <c r="B14" s="43"/>
      <c r="C14" s="43"/>
      <c r="D14" s="43"/>
      <c r="E14" s="43"/>
      <c r="F14" s="43"/>
      <c r="G14" s="43"/>
      <c r="H14" s="43"/>
      <c r="I14" s="43"/>
      <c r="J14" s="43"/>
      <c r="M14" s="244" t="s">
        <v>1329</v>
      </c>
      <c r="N14" s="143" t="s">
        <v>1330</v>
      </c>
      <c r="O14" s="9">
        <v>0</v>
      </c>
      <c r="P14" s="133" t="s">
        <v>1497</v>
      </c>
      <c r="Q14" s="143" t="s">
        <v>1330</v>
      </c>
      <c r="R14" s="9">
        <v>0</v>
      </c>
      <c r="S14" s="133" t="s">
        <v>1497</v>
      </c>
      <c r="T14" s="143" t="s">
        <v>1331</v>
      </c>
      <c r="U14" s="9">
        <v>0</v>
      </c>
      <c r="V14" s="133" t="s">
        <v>1498</v>
      </c>
      <c r="W14" s="143" t="s">
        <v>1332</v>
      </c>
      <c r="X14" s="9">
        <v>0</v>
      </c>
      <c r="Y14" s="133" t="s">
        <v>1492</v>
      </c>
      <c r="Z14" s="143" t="s">
        <v>1333</v>
      </c>
      <c r="AA14" s="9">
        <v>0</v>
      </c>
      <c r="AB14" s="133" t="s">
        <v>1499</v>
      </c>
    </row>
    <row r="15" spans="1:34" ht="15.95" customHeight="1" x14ac:dyDescent="0.25">
      <c r="A15" s="47" t="s">
        <v>3039</v>
      </c>
      <c r="B15" s="43"/>
      <c r="C15" s="43"/>
      <c r="D15" s="43"/>
      <c r="E15" s="43"/>
      <c r="F15" s="43"/>
      <c r="G15" s="43"/>
      <c r="H15" s="43"/>
      <c r="I15" s="43"/>
      <c r="J15" s="43"/>
      <c r="M15" s="244" t="s">
        <v>1334</v>
      </c>
      <c r="N15" s="143" t="s">
        <v>1335</v>
      </c>
      <c r="O15" s="9">
        <v>0</v>
      </c>
      <c r="P15" s="133" t="s">
        <v>1500</v>
      </c>
      <c r="Q15" s="143" t="s">
        <v>1335</v>
      </c>
      <c r="R15" s="9">
        <v>0</v>
      </c>
      <c r="S15" s="133" t="s">
        <v>1501</v>
      </c>
      <c r="T15" s="143" t="s">
        <v>1336</v>
      </c>
      <c r="U15" s="9">
        <v>0</v>
      </c>
      <c r="V15" s="133" t="s">
        <v>1498</v>
      </c>
      <c r="W15" s="143" t="s">
        <v>1336</v>
      </c>
      <c r="X15" s="9">
        <v>0</v>
      </c>
      <c r="Y15" s="133" t="s">
        <v>1498</v>
      </c>
      <c r="Z15" s="143" t="s">
        <v>1336</v>
      </c>
      <c r="AA15" s="9">
        <v>0</v>
      </c>
      <c r="AB15" s="133" t="s">
        <v>1499</v>
      </c>
    </row>
    <row r="16" spans="1:34" ht="15.75" x14ac:dyDescent="0.25">
      <c r="A16" s="43"/>
      <c r="B16" s="43"/>
      <c r="C16" s="43"/>
      <c r="D16" s="43"/>
      <c r="E16" s="43"/>
      <c r="F16" s="43"/>
      <c r="G16" s="43"/>
      <c r="H16" s="43"/>
      <c r="I16" s="43"/>
      <c r="J16" s="43"/>
      <c r="M16" s="243" t="s">
        <v>1337</v>
      </c>
      <c r="N16" s="214"/>
      <c r="O16" s="215"/>
      <c r="P16" s="216"/>
      <c r="Q16" s="210"/>
      <c r="R16" s="203"/>
      <c r="S16" s="211"/>
      <c r="T16" s="210"/>
      <c r="U16" s="203"/>
      <c r="V16" s="211"/>
      <c r="W16" s="210"/>
      <c r="X16" s="203"/>
      <c r="Y16" s="211"/>
      <c r="Z16" s="210"/>
      <c r="AA16" s="215"/>
      <c r="AB16" s="216"/>
    </row>
    <row r="17" spans="1:28" x14ac:dyDescent="0.25">
      <c r="A17" s="43"/>
      <c r="B17" s="43"/>
      <c r="C17" s="43"/>
      <c r="D17" s="43"/>
      <c r="E17" s="43"/>
      <c r="F17" s="43"/>
      <c r="G17" s="43"/>
      <c r="H17" s="43"/>
      <c r="I17" s="43"/>
      <c r="J17" s="43"/>
      <c r="M17" s="244" t="s">
        <v>1338</v>
      </c>
      <c r="N17" s="143" t="s">
        <v>1339</v>
      </c>
      <c r="O17" s="9">
        <v>0</v>
      </c>
      <c r="P17" s="133" t="s">
        <v>1502</v>
      </c>
      <c r="Q17" s="143" t="s">
        <v>1340</v>
      </c>
      <c r="R17" s="9">
        <v>0</v>
      </c>
      <c r="S17" s="133" t="s">
        <v>1503</v>
      </c>
      <c r="T17" s="213" t="s">
        <v>1341</v>
      </c>
      <c r="U17" s="164">
        <v>1</v>
      </c>
      <c r="V17" s="133" t="s">
        <v>1498</v>
      </c>
      <c r="W17" s="213" t="s">
        <v>1342</v>
      </c>
      <c r="X17" s="164">
        <v>1</v>
      </c>
      <c r="Y17" s="133" t="s">
        <v>1492</v>
      </c>
      <c r="Z17" s="213" t="s">
        <v>1342</v>
      </c>
      <c r="AA17" s="164">
        <v>1</v>
      </c>
      <c r="AB17" s="133" t="s">
        <v>1504</v>
      </c>
    </row>
    <row r="18" spans="1:28" ht="15.75" x14ac:dyDescent="0.25">
      <c r="M18" s="243" t="s">
        <v>1343</v>
      </c>
      <c r="N18" s="210"/>
      <c r="O18" s="203"/>
      <c r="P18" s="211"/>
      <c r="Q18" s="210"/>
      <c r="R18" s="203"/>
      <c r="S18" s="211"/>
      <c r="T18" s="210"/>
      <c r="U18" s="203"/>
      <c r="V18" s="211"/>
      <c r="W18" s="210"/>
      <c r="X18" s="203"/>
      <c r="Y18" s="211"/>
      <c r="Z18" s="210"/>
      <c r="AA18" s="203"/>
      <c r="AB18" s="211"/>
    </row>
    <row r="19" spans="1:28" x14ac:dyDescent="0.25">
      <c r="M19" s="244" t="s">
        <v>1344</v>
      </c>
      <c r="N19" s="143" t="s">
        <v>1345</v>
      </c>
      <c r="O19" s="9">
        <v>0</v>
      </c>
      <c r="P19" s="133" t="s">
        <v>1505</v>
      </c>
      <c r="Q19" s="143" t="s">
        <v>1346</v>
      </c>
      <c r="R19" s="9">
        <v>0</v>
      </c>
      <c r="S19" s="133" t="s">
        <v>1506</v>
      </c>
      <c r="T19" s="213" t="s">
        <v>1347</v>
      </c>
      <c r="U19" s="164">
        <v>1</v>
      </c>
      <c r="V19" s="133" t="s">
        <v>1498</v>
      </c>
      <c r="W19" s="213" t="s">
        <v>1347</v>
      </c>
      <c r="X19" s="164">
        <v>1</v>
      </c>
      <c r="Y19" s="133" t="s">
        <v>1498</v>
      </c>
      <c r="Z19" s="213" t="s">
        <v>1347</v>
      </c>
      <c r="AA19" s="164">
        <v>1</v>
      </c>
      <c r="AB19" s="133" t="s">
        <v>1507</v>
      </c>
    </row>
    <row r="20" spans="1:28" ht="15.75" x14ac:dyDescent="0.25">
      <c r="M20" s="243" t="s">
        <v>1348</v>
      </c>
      <c r="N20" s="210"/>
      <c r="O20" s="203"/>
      <c r="P20" s="211"/>
      <c r="Q20" s="210"/>
      <c r="R20" s="203"/>
      <c r="S20" s="211"/>
      <c r="T20" s="210"/>
      <c r="U20" s="203"/>
      <c r="V20" s="211"/>
      <c r="W20" s="210"/>
      <c r="X20" s="203"/>
      <c r="Y20" s="211"/>
      <c r="Z20" s="210"/>
      <c r="AA20" s="203"/>
      <c r="AB20" s="211"/>
    </row>
    <row r="21" spans="1:28" x14ac:dyDescent="0.25">
      <c r="M21" s="244" t="s">
        <v>1349</v>
      </c>
      <c r="N21" s="143" t="s">
        <v>1350</v>
      </c>
      <c r="O21" s="9">
        <v>0</v>
      </c>
      <c r="P21" s="133" t="s">
        <v>1508</v>
      </c>
      <c r="Q21" s="143" t="s">
        <v>1350</v>
      </c>
      <c r="R21" s="9">
        <v>0</v>
      </c>
      <c r="S21" s="133" t="s">
        <v>1508</v>
      </c>
      <c r="T21" s="213" t="s">
        <v>1351</v>
      </c>
      <c r="U21" s="164">
        <v>1</v>
      </c>
      <c r="V21" s="133" t="s">
        <v>1498</v>
      </c>
      <c r="W21" s="213" t="s">
        <v>1352</v>
      </c>
      <c r="X21" s="164">
        <v>1</v>
      </c>
      <c r="Y21" s="133" t="s">
        <v>1492</v>
      </c>
      <c r="Z21" s="213" t="s">
        <v>1352</v>
      </c>
      <c r="AA21" s="164">
        <v>1</v>
      </c>
      <c r="AB21" s="133" t="s">
        <v>1509</v>
      </c>
    </row>
    <row r="22" spans="1:28" ht="15.75" x14ac:dyDescent="0.25">
      <c r="M22" s="243" t="s">
        <v>1353</v>
      </c>
      <c r="N22" s="210"/>
      <c r="O22" s="203"/>
      <c r="P22" s="211"/>
      <c r="Q22" s="210"/>
      <c r="R22" s="203"/>
      <c r="S22" s="211"/>
      <c r="T22" s="210"/>
      <c r="U22" s="203"/>
      <c r="V22" s="211"/>
      <c r="W22" s="210"/>
      <c r="X22" s="203"/>
      <c r="Y22" s="211"/>
      <c r="Z22" s="210"/>
      <c r="AA22" s="203"/>
      <c r="AB22" s="211"/>
    </row>
    <row r="23" spans="1:28" x14ac:dyDescent="0.25">
      <c r="M23" s="244" t="s">
        <v>1354</v>
      </c>
      <c r="N23" s="143" t="s">
        <v>1355</v>
      </c>
      <c r="O23" s="9">
        <v>0</v>
      </c>
      <c r="P23" s="133" t="s">
        <v>1510</v>
      </c>
      <c r="Q23" s="143" t="s">
        <v>1356</v>
      </c>
      <c r="R23" s="9">
        <v>0</v>
      </c>
      <c r="S23" s="212" t="s">
        <v>1511</v>
      </c>
      <c r="T23" s="213" t="s">
        <v>1357</v>
      </c>
      <c r="U23" s="164">
        <v>1</v>
      </c>
      <c r="V23" s="133" t="s">
        <v>1498</v>
      </c>
      <c r="W23" s="213" t="s">
        <v>1357</v>
      </c>
      <c r="X23" s="164">
        <v>1</v>
      </c>
      <c r="Y23" s="133" t="s">
        <v>1498</v>
      </c>
      <c r="Z23" s="213" t="s">
        <v>1357</v>
      </c>
      <c r="AA23" s="164">
        <v>1</v>
      </c>
      <c r="AB23" s="133" t="s">
        <v>1512</v>
      </c>
    </row>
    <row r="24" spans="1:28" x14ac:dyDescent="0.25">
      <c r="M24" s="244" t="s">
        <v>1358</v>
      </c>
      <c r="N24" s="143" t="s">
        <v>1359</v>
      </c>
      <c r="O24" s="9">
        <v>0</v>
      </c>
      <c r="P24" s="133" t="s">
        <v>1513</v>
      </c>
      <c r="Q24" s="143" t="s">
        <v>1359</v>
      </c>
      <c r="R24" s="9">
        <v>0</v>
      </c>
      <c r="S24" s="133" t="s">
        <v>1514</v>
      </c>
      <c r="T24" s="213" t="s">
        <v>1360</v>
      </c>
      <c r="U24" s="164">
        <v>1</v>
      </c>
      <c r="V24" s="133" t="s">
        <v>1498</v>
      </c>
      <c r="W24" s="213" t="s">
        <v>1361</v>
      </c>
      <c r="X24" s="164">
        <v>1</v>
      </c>
      <c r="Y24" s="133" t="s">
        <v>1492</v>
      </c>
      <c r="Z24" s="213" t="s">
        <v>1361</v>
      </c>
      <c r="AA24" s="164">
        <v>1</v>
      </c>
      <c r="AB24" s="133" t="s">
        <v>1512</v>
      </c>
    </row>
    <row r="25" spans="1:28" x14ac:dyDescent="0.25">
      <c r="M25" s="244" t="s">
        <v>1362</v>
      </c>
      <c r="N25" s="143" t="s">
        <v>1363</v>
      </c>
      <c r="O25" s="9">
        <v>0</v>
      </c>
      <c r="P25" s="133" t="s">
        <v>1515</v>
      </c>
      <c r="Q25" s="213" t="s">
        <v>1364</v>
      </c>
      <c r="R25" s="164">
        <v>1</v>
      </c>
      <c r="S25" s="133" t="s">
        <v>1515</v>
      </c>
      <c r="T25" s="143" t="s">
        <v>1365</v>
      </c>
      <c r="U25" s="9">
        <v>0</v>
      </c>
      <c r="V25" s="133" t="s">
        <v>1498</v>
      </c>
      <c r="W25" s="143" t="s">
        <v>1365</v>
      </c>
      <c r="X25" s="9">
        <v>0</v>
      </c>
      <c r="Y25" s="133" t="s">
        <v>3047</v>
      </c>
      <c r="Z25" s="143" t="s">
        <v>1365</v>
      </c>
      <c r="AA25" s="9">
        <v>0</v>
      </c>
      <c r="AB25" s="133" t="s">
        <v>1512</v>
      </c>
    </row>
    <row r="26" spans="1:28" ht="15.75" x14ac:dyDescent="0.25">
      <c r="M26" s="243" t="s">
        <v>1366</v>
      </c>
      <c r="N26" s="210"/>
      <c r="O26" s="203"/>
      <c r="P26" s="211"/>
      <c r="Q26" s="210"/>
      <c r="R26" s="203"/>
      <c r="S26" s="211"/>
      <c r="T26" s="210"/>
      <c r="U26" s="203"/>
      <c r="V26" s="211"/>
      <c r="W26" s="210"/>
      <c r="X26" s="203"/>
      <c r="Y26" s="211"/>
      <c r="Z26" s="210"/>
      <c r="AA26" s="203"/>
      <c r="AB26" s="211"/>
    </row>
    <row r="27" spans="1:28" ht="63.95" customHeight="1" x14ac:dyDescent="0.25">
      <c r="M27" s="244" t="s">
        <v>1367</v>
      </c>
      <c r="N27" s="213" t="s">
        <v>1368</v>
      </c>
      <c r="O27" s="164">
        <v>1</v>
      </c>
      <c r="P27" s="133" t="s">
        <v>1516</v>
      </c>
      <c r="Q27" s="213" t="s">
        <v>1368</v>
      </c>
      <c r="R27" s="164">
        <v>1</v>
      </c>
      <c r="S27" s="133" t="s">
        <v>1516</v>
      </c>
      <c r="T27" s="213" t="s">
        <v>1369</v>
      </c>
      <c r="U27" s="164">
        <v>1</v>
      </c>
      <c r="V27" s="133" t="s">
        <v>1498</v>
      </c>
      <c r="W27" s="213" t="s">
        <v>1369</v>
      </c>
      <c r="X27" s="164">
        <v>1</v>
      </c>
      <c r="Y27" s="133" t="s">
        <v>1517</v>
      </c>
      <c r="Z27" s="213" t="s">
        <v>1369</v>
      </c>
      <c r="AA27" s="164">
        <v>1</v>
      </c>
      <c r="AB27" s="133" t="s">
        <v>1518</v>
      </c>
    </row>
    <row r="28" spans="1:28" x14ac:dyDescent="0.25">
      <c r="M28" s="244" t="s">
        <v>1370</v>
      </c>
      <c r="N28" s="143" t="s">
        <v>1371</v>
      </c>
      <c r="O28" s="9">
        <v>0</v>
      </c>
      <c r="P28" s="133" t="s">
        <v>1519</v>
      </c>
      <c r="Q28" s="213" t="s">
        <v>1372</v>
      </c>
      <c r="R28" s="164">
        <v>1</v>
      </c>
      <c r="S28" s="133" t="s">
        <v>1520</v>
      </c>
      <c r="T28" s="213" t="s">
        <v>1315</v>
      </c>
      <c r="U28" s="164">
        <v>1</v>
      </c>
      <c r="V28" s="133" t="s">
        <v>1498</v>
      </c>
      <c r="W28" s="213" t="s">
        <v>1315</v>
      </c>
      <c r="X28" s="164">
        <v>1</v>
      </c>
      <c r="Y28" s="133" t="s">
        <v>1498</v>
      </c>
      <c r="Z28" s="213" t="s">
        <v>1373</v>
      </c>
      <c r="AA28" s="164">
        <v>1</v>
      </c>
      <c r="AB28" s="133" t="s">
        <v>1518</v>
      </c>
    </row>
    <row r="29" spans="1:28" x14ac:dyDescent="0.25">
      <c r="M29" s="244" t="s">
        <v>1374</v>
      </c>
      <c r="N29" s="213" t="s">
        <v>1375</v>
      </c>
      <c r="O29" s="164">
        <v>1</v>
      </c>
      <c r="P29" s="133" t="s">
        <v>3050</v>
      </c>
      <c r="Q29" s="213" t="s">
        <v>3049</v>
      </c>
      <c r="R29" s="164">
        <v>1</v>
      </c>
      <c r="S29" s="133" t="s">
        <v>1498</v>
      </c>
      <c r="T29" s="213" t="s">
        <v>1376</v>
      </c>
      <c r="U29" s="164">
        <v>1</v>
      </c>
      <c r="V29" s="133" t="s">
        <v>1498</v>
      </c>
      <c r="W29" s="213" t="s">
        <v>1377</v>
      </c>
      <c r="X29" s="164">
        <v>1</v>
      </c>
      <c r="Y29" s="133" t="s">
        <v>3048</v>
      </c>
      <c r="Z29" s="213" t="s">
        <v>1377</v>
      </c>
      <c r="AA29" s="164">
        <v>1</v>
      </c>
      <c r="AB29" s="133" t="s">
        <v>1518</v>
      </c>
    </row>
    <row r="30" spans="1:28" ht="15.75" x14ac:dyDescent="0.25">
      <c r="M30" s="243" t="s">
        <v>1378</v>
      </c>
      <c r="N30" s="210"/>
      <c r="O30" s="203"/>
      <c r="P30" s="211"/>
      <c r="Q30" s="210"/>
      <c r="R30" s="203"/>
      <c r="S30" s="211"/>
      <c r="T30" s="210"/>
      <c r="U30" s="203"/>
      <c r="V30" s="211"/>
      <c r="W30" s="210"/>
      <c r="X30" s="203"/>
      <c r="Y30" s="211"/>
      <c r="Z30" s="210"/>
      <c r="AA30" s="203"/>
      <c r="AB30" s="211"/>
    </row>
    <row r="31" spans="1:28" ht="63.95" customHeight="1" x14ac:dyDescent="0.25">
      <c r="M31" s="244" t="s">
        <v>1379</v>
      </c>
      <c r="N31" s="213" t="s">
        <v>1380</v>
      </c>
      <c r="O31" s="164">
        <v>1</v>
      </c>
      <c r="P31" s="133" t="s">
        <v>1521</v>
      </c>
      <c r="Q31" s="213" t="s">
        <v>1381</v>
      </c>
      <c r="R31" s="164">
        <v>1</v>
      </c>
      <c r="S31" s="133" t="s">
        <v>1522</v>
      </c>
      <c r="T31" s="213" t="s">
        <v>1382</v>
      </c>
      <c r="U31" s="164">
        <v>1</v>
      </c>
      <c r="V31" s="133" t="s">
        <v>1498</v>
      </c>
      <c r="W31" s="213" t="s">
        <v>1383</v>
      </c>
      <c r="X31" s="164">
        <v>1</v>
      </c>
      <c r="Y31" s="212" t="s">
        <v>1523</v>
      </c>
      <c r="Z31" s="213" t="s">
        <v>1383</v>
      </c>
      <c r="AA31" s="164">
        <v>1</v>
      </c>
      <c r="AB31" s="133" t="s">
        <v>1524</v>
      </c>
    </row>
    <row r="32" spans="1:28" x14ac:dyDescent="0.25">
      <c r="M32" s="244" t="s">
        <v>1384</v>
      </c>
      <c r="N32" s="143" t="s">
        <v>1385</v>
      </c>
      <c r="O32" s="9">
        <v>0</v>
      </c>
      <c r="P32" s="133" t="s">
        <v>1525</v>
      </c>
      <c r="Q32" s="143" t="s">
        <v>1385</v>
      </c>
      <c r="R32" s="9">
        <v>0</v>
      </c>
      <c r="S32" s="133" t="s">
        <v>1526</v>
      </c>
      <c r="T32" s="143" t="s">
        <v>1386</v>
      </c>
      <c r="U32" s="9">
        <v>0</v>
      </c>
      <c r="V32" s="133" t="s">
        <v>1498</v>
      </c>
      <c r="W32" s="213" t="s">
        <v>1387</v>
      </c>
      <c r="X32" s="164">
        <v>1</v>
      </c>
      <c r="Y32" s="133" t="s">
        <v>1492</v>
      </c>
      <c r="Z32" s="213" t="s">
        <v>1387</v>
      </c>
      <c r="AA32" s="164">
        <v>1</v>
      </c>
      <c r="AB32" s="133" t="s">
        <v>1527</v>
      </c>
    </row>
    <row r="33" spans="13:28" ht="48" customHeight="1" x14ac:dyDescent="0.25">
      <c r="M33" s="244" t="s">
        <v>1388</v>
      </c>
      <c r="N33" s="143" t="s">
        <v>1389</v>
      </c>
      <c r="O33" s="9">
        <v>0</v>
      </c>
      <c r="P33" s="133" t="s">
        <v>1528</v>
      </c>
      <c r="Q33" s="143" t="s">
        <v>1389</v>
      </c>
      <c r="R33" s="9">
        <v>0</v>
      </c>
      <c r="S33" s="133" t="s">
        <v>1528</v>
      </c>
      <c r="T33" s="213" t="s">
        <v>1390</v>
      </c>
      <c r="U33" s="164">
        <v>1</v>
      </c>
      <c r="V33" s="133" t="s">
        <v>1498</v>
      </c>
      <c r="W33" s="143" t="s">
        <v>1391</v>
      </c>
      <c r="X33" s="9">
        <v>0</v>
      </c>
      <c r="Y33" s="133" t="s">
        <v>1492</v>
      </c>
      <c r="Z33" s="143" t="s">
        <v>1391</v>
      </c>
      <c r="AA33" s="9">
        <v>0</v>
      </c>
      <c r="AB33" s="133" t="s">
        <v>1529</v>
      </c>
    </row>
    <row r="34" spans="13:28" ht="15.75" x14ac:dyDescent="0.25">
      <c r="M34" s="243" t="s">
        <v>737</v>
      </c>
      <c r="N34" s="210"/>
      <c r="O34" s="203"/>
      <c r="P34" s="211"/>
      <c r="Q34" s="210"/>
      <c r="R34" s="203"/>
      <c r="S34" s="211"/>
      <c r="T34" s="210"/>
      <c r="U34" s="203"/>
      <c r="V34" s="211"/>
      <c r="W34" s="210"/>
      <c r="X34" s="203"/>
      <c r="Y34" s="211"/>
      <c r="Z34" s="210"/>
      <c r="AA34" s="203"/>
      <c r="AB34" s="211"/>
    </row>
    <row r="35" spans="13:28" ht="32.1" customHeight="1" x14ac:dyDescent="0.25">
      <c r="M35" s="244" t="s">
        <v>1392</v>
      </c>
      <c r="N35" s="143" t="s">
        <v>1393</v>
      </c>
      <c r="O35" s="9">
        <v>0</v>
      </c>
      <c r="P35" s="133" t="s">
        <v>1530</v>
      </c>
      <c r="Q35" s="143" t="s">
        <v>1393</v>
      </c>
      <c r="R35" s="9">
        <v>0</v>
      </c>
      <c r="S35" s="133" t="s">
        <v>1531</v>
      </c>
      <c r="T35" s="143" t="s">
        <v>1394</v>
      </c>
      <c r="U35" s="9">
        <v>0</v>
      </c>
      <c r="V35" s="133" t="s">
        <v>1498</v>
      </c>
      <c r="W35" s="143" t="s">
        <v>1394</v>
      </c>
      <c r="X35" s="9">
        <v>0</v>
      </c>
      <c r="Y35" s="133" t="s">
        <v>1498</v>
      </c>
      <c r="Z35" s="143" t="s">
        <v>1394</v>
      </c>
      <c r="AA35" s="9">
        <v>0</v>
      </c>
      <c r="AB35" s="133" t="s">
        <v>1532</v>
      </c>
    </row>
    <row r="36" spans="13:28" x14ac:dyDescent="0.25">
      <c r="M36" s="244" t="s">
        <v>1395</v>
      </c>
      <c r="N36" s="213" t="s">
        <v>1396</v>
      </c>
      <c r="O36" s="164">
        <v>1</v>
      </c>
      <c r="P36" s="133" t="s">
        <v>1533</v>
      </c>
      <c r="Q36" s="213" t="s">
        <v>1396</v>
      </c>
      <c r="R36" s="164">
        <v>1</v>
      </c>
      <c r="S36" s="133" t="s">
        <v>1533</v>
      </c>
      <c r="T36" s="213" t="s">
        <v>1397</v>
      </c>
      <c r="U36" s="164">
        <v>1</v>
      </c>
      <c r="V36" s="133" t="s">
        <v>1498</v>
      </c>
      <c r="W36" s="143" t="s">
        <v>1398</v>
      </c>
      <c r="X36" s="9">
        <v>0</v>
      </c>
      <c r="Y36" s="133" t="s">
        <v>1492</v>
      </c>
      <c r="Z36" s="143" t="s">
        <v>1398</v>
      </c>
      <c r="AA36" s="9">
        <v>0</v>
      </c>
      <c r="AB36" s="133" t="s">
        <v>1534</v>
      </c>
    </row>
    <row r="37" spans="13:28" ht="15.75" x14ac:dyDescent="0.25">
      <c r="M37" s="243" t="s">
        <v>1399</v>
      </c>
      <c r="N37" s="210"/>
      <c r="O37" s="203"/>
      <c r="P37" s="211"/>
      <c r="Q37" s="210"/>
      <c r="R37" s="203"/>
      <c r="S37" s="211"/>
      <c r="T37" s="210"/>
      <c r="U37" s="203"/>
      <c r="V37" s="211"/>
      <c r="W37" s="210"/>
      <c r="X37" s="203"/>
      <c r="Y37" s="211"/>
      <c r="Z37" s="210"/>
      <c r="AA37" s="203"/>
      <c r="AB37" s="211"/>
    </row>
    <row r="38" spans="13:28" ht="32.1" customHeight="1" x14ac:dyDescent="0.25">
      <c r="M38" s="244" t="s">
        <v>1400</v>
      </c>
      <c r="N38" s="143" t="s">
        <v>1401</v>
      </c>
      <c r="O38" s="9">
        <v>0</v>
      </c>
      <c r="P38" s="133" t="s">
        <v>1535</v>
      </c>
      <c r="Q38" s="143" t="s">
        <v>1401</v>
      </c>
      <c r="R38" s="9">
        <v>0</v>
      </c>
      <c r="S38" s="133" t="s">
        <v>1535</v>
      </c>
      <c r="T38" s="143" t="s">
        <v>1402</v>
      </c>
      <c r="U38" s="9">
        <v>0</v>
      </c>
      <c r="V38" s="133" t="s">
        <v>1498</v>
      </c>
      <c r="W38" s="143" t="s">
        <v>1402</v>
      </c>
      <c r="X38" s="9">
        <v>0</v>
      </c>
      <c r="Y38" s="133" t="s">
        <v>1498</v>
      </c>
      <c r="Z38" s="143" t="s">
        <v>1402</v>
      </c>
      <c r="AA38" s="9">
        <v>0</v>
      </c>
      <c r="AB38" s="133" t="s">
        <v>1536</v>
      </c>
    </row>
    <row r="39" spans="13:28" x14ac:dyDescent="0.25">
      <c r="M39" s="244" t="s">
        <v>1403</v>
      </c>
      <c r="N39" s="143" t="s">
        <v>1404</v>
      </c>
      <c r="O39" s="9">
        <v>0</v>
      </c>
      <c r="P39" s="133" t="s">
        <v>1537</v>
      </c>
      <c r="Q39" s="143" t="s">
        <v>1404</v>
      </c>
      <c r="R39" s="9">
        <v>0</v>
      </c>
      <c r="S39" s="133" t="s">
        <v>1538</v>
      </c>
      <c r="T39" s="143" t="s">
        <v>1405</v>
      </c>
      <c r="U39" s="9">
        <v>0</v>
      </c>
      <c r="V39" s="133" t="s">
        <v>1498</v>
      </c>
      <c r="W39" s="143" t="s">
        <v>1406</v>
      </c>
      <c r="X39" s="9">
        <v>0</v>
      </c>
      <c r="Y39" s="133" t="s">
        <v>1539</v>
      </c>
      <c r="Z39" s="143" t="s">
        <v>1406</v>
      </c>
      <c r="AA39" s="9">
        <v>0</v>
      </c>
      <c r="AB39" s="133" t="s">
        <v>1540</v>
      </c>
    </row>
    <row r="40" spans="13:28" ht="15.75" x14ac:dyDescent="0.25">
      <c r="M40" s="243" t="s">
        <v>753</v>
      </c>
      <c r="N40" s="210"/>
      <c r="O40" s="203"/>
      <c r="P40" s="211"/>
      <c r="Q40" s="210"/>
      <c r="R40" s="203"/>
      <c r="S40" s="211"/>
      <c r="T40" s="210"/>
      <c r="U40" s="203"/>
      <c r="V40" s="211"/>
      <c r="W40" s="210"/>
      <c r="X40" s="203"/>
      <c r="Y40" s="211"/>
      <c r="Z40" s="210"/>
      <c r="AA40" s="203"/>
      <c r="AB40" s="211"/>
    </row>
    <row r="41" spans="13:28" x14ac:dyDescent="0.25">
      <c r="M41" s="244" t="s">
        <v>1407</v>
      </c>
      <c r="N41" s="143" t="s">
        <v>1408</v>
      </c>
      <c r="O41" s="9">
        <v>0</v>
      </c>
      <c r="P41" s="133" t="s">
        <v>1541</v>
      </c>
      <c r="Q41" s="143" t="s">
        <v>1408</v>
      </c>
      <c r="R41" s="9">
        <v>0</v>
      </c>
      <c r="S41" s="133" t="s">
        <v>1542</v>
      </c>
      <c r="T41" s="143" t="s">
        <v>1409</v>
      </c>
      <c r="U41" s="9">
        <v>0</v>
      </c>
      <c r="V41" s="133" t="s">
        <v>1543</v>
      </c>
      <c r="W41" s="143" t="s">
        <v>1409</v>
      </c>
      <c r="X41" s="9">
        <v>0</v>
      </c>
      <c r="Y41" s="133" t="s">
        <v>1543</v>
      </c>
      <c r="Z41" s="143" t="s">
        <v>1409</v>
      </c>
      <c r="AA41" s="9">
        <v>0</v>
      </c>
      <c r="AB41" s="133" t="s">
        <v>1543</v>
      </c>
    </row>
    <row r="42" spans="13:28" ht="15.75" x14ac:dyDescent="0.25">
      <c r="M42" s="243" t="s">
        <v>730</v>
      </c>
      <c r="N42" s="210"/>
      <c r="O42" s="203"/>
      <c r="P42" s="211"/>
      <c r="Q42" s="210"/>
      <c r="R42" s="203"/>
      <c r="S42" s="211"/>
      <c r="T42" s="210"/>
      <c r="U42" s="203"/>
      <c r="V42" s="211"/>
      <c r="W42" s="210"/>
      <c r="X42" s="203"/>
      <c r="Y42" s="211"/>
      <c r="Z42" s="210"/>
      <c r="AA42" s="203"/>
      <c r="AB42" s="211"/>
    </row>
    <row r="43" spans="13:28" x14ac:dyDescent="0.25">
      <c r="M43" s="244" t="s">
        <v>1410</v>
      </c>
      <c r="N43" s="213" t="s">
        <v>1411</v>
      </c>
      <c r="O43" s="164">
        <v>1</v>
      </c>
      <c r="P43" s="133" t="s">
        <v>1544</v>
      </c>
      <c r="Q43" s="213" t="s">
        <v>1411</v>
      </c>
      <c r="R43" s="164">
        <v>1</v>
      </c>
      <c r="S43" s="133" t="s">
        <v>1544</v>
      </c>
      <c r="T43" s="143" t="s">
        <v>1412</v>
      </c>
      <c r="U43" s="9">
        <v>0</v>
      </c>
      <c r="V43" s="133" t="s">
        <v>1498</v>
      </c>
      <c r="W43" s="213" t="s">
        <v>1413</v>
      </c>
      <c r="X43" s="164">
        <v>1</v>
      </c>
      <c r="Y43" s="133" t="s">
        <v>1492</v>
      </c>
      <c r="Z43" s="213" t="s">
        <v>1413</v>
      </c>
      <c r="AA43" s="164">
        <v>1</v>
      </c>
      <c r="AB43" s="133" t="s">
        <v>1545</v>
      </c>
    </row>
    <row r="44" spans="13:28" x14ac:dyDescent="0.25">
      <c r="M44" s="244" t="s">
        <v>1414</v>
      </c>
      <c r="N44" s="143" t="s">
        <v>1415</v>
      </c>
      <c r="O44" s="9">
        <v>0</v>
      </c>
      <c r="P44" s="133" t="s">
        <v>1546</v>
      </c>
      <c r="Q44" s="143" t="s">
        <v>1416</v>
      </c>
      <c r="R44" s="9">
        <v>0</v>
      </c>
      <c r="S44" s="212" t="s">
        <v>1547</v>
      </c>
      <c r="T44" s="143" t="s">
        <v>1417</v>
      </c>
      <c r="U44" s="9">
        <v>0</v>
      </c>
      <c r="V44" s="133" t="s">
        <v>1498</v>
      </c>
      <c r="W44" s="143" t="s">
        <v>1418</v>
      </c>
      <c r="X44" s="9">
        <v>0</v>
      </c>
      <c r="Y44" s="133" t="s">
        <v>1548</v>
      </c>
      <c r="Z44" s="143" t="s">
        <v>1418</v>
      </c>
      <c r="AA44" s="9">
        <v>0</v>
      </c>
      <c r="AB44" s="133" t="s">
        <v>1548</v>
      </c>
    </row>
    <row r="45" spans="13:28" ht="15.75" x14ac:dyDescent="0.25">
      <c r="M45" s="243" t="s">
        <v>1419</v>
      </c>
      <c r="N45" s="210"/>
      <c r="O45" s="203"/>
      <c r="P45" s="211"/>
      <c r="Q45" s="210"/>
      <c r="R45" s="203"/>
      <c r="S45" s="211"/>
      <c r="T45" s="210"/>
      <c r="U45" s="203"/>
      <c r="V45" s="211"/>
      <c r="W45" s="210"/>
      <c r="X45" s="203"/>
      <c r="Y45" s="211"/>
      <c r="Z45" s="210"/>
      <c r="AA45" s="203"/>
      <c r="AB45" s="211"/>
    </row>
    <row r="46" spans="13:28" ht="63.95" customHeight="1" x14ac:dyDescent="0.25">
      <c r="M46" s="244" t="s">
        <v>1420</v>
      </c>
      <c r="N46" s="143" t="s">
        <v>1421</v>
      </c>
      <c r="O46" s="9">
        <v>0</v>
      </c>
      <c r="P46" s="133" t="s">
        <v>1549</v>
      </c>
      <c r="Q46" s="143" t="s">
        <v>1421</v>
      </c>
      <c r="R46" s="9">
        <v>0</v>
      </c>
      <c r="S46" s="133" t="s">
        <v>1549</v>
      </c>
      <c r="T46" s="213" t="s">
        <v>1422</v>
      </c>
      <c r="U46" s="164">
        <v>1</v>
      </c>
      <c r="V46" s="133" t="s">
        <v>1498</v>
      </c>
      <c r="W46" s="213" t="s">
        <v>1423</v>
      </c>
      <c r="X46" s="164">
        <v>1</v>
      </c>
      <c r="Y46" s="212" t="s">
        <v>3051</v>
      </c>
      <c r="Z46" s="213" t="s">
        <v>1423</v>
      </c>
      <c r="AA46" s="164">
        <v>1</v>
      </c>
      <c r="AB46" s="133" t="s">
        <v>1550</v>
      </c>
    </row>
    <row r="47" spans="13:28" ht="15.75" x14ac:dyDescent="0.25">
      <c r="M47" s="245" t="s">
        <v>1424</v>
      </c>
      <c r="N47" s="217"/>
      <c r="O47" s="205"/>
      <c r="P47" s="218"/>
      <c r="Q47" s="217"/>
      <c r="R47" s="205"/>
      <c r="S47" s="218"/>
      <c r="T47" s="217"/>
      <c r="U47" s="205"/>
      <c r="V47" s="218"/>
      <c r="W47" s="217"/>
      <c r="X47" s="205"/>
      <c r="Y47" s="218"/>
      <c r="Z47" s="217"/>
      <c r="AA47" s="205"/>
      <c r="AB47" s="218"/>
    </row>
    <row r="48" spans="13:28" x14ac:dyDescent="0.25">
      <c r="M48" s="244" t="s">
        <v>1425</v>
      </c>
      <c r="N48" s="143" t="s">
        <v>1426</v>
      </c>
      <c r="O48" s="9">
        <v>0</v>
      </c>
      <c r="P48" s="133" t="s">
        <v>1551</v>
      </c>
      <c r="Q48" s="143" t="s">
        <v>1426</v>
      </c>
      <c r="R48" s="9">
        <v>0</v>
      </c>
      <c r="S48" s="133" t="s">
        <v>1552</v>
      </c>
      <c r="T48" s="143" t="s">
        <v>1427</v>
      </c>
      <c r="U48" s="9">
        <v>0</v>
      </c>
      <c r="V48" s="133" t="s">
        <v>1498</v>
      </c>
      <c r="W48" s="213" t="s">
        <v>1428</v>
      </c>
      <c r="X48" s="164">
        <v>1</v>
      </c>
      <c r="Y48" s="133" t="s">
        <v>1492</v>
      </c>
      <c r="Z48" s="213" t="s">
        <v>1428</v>
      </c>
      <c r="AA48" s="164">
        <v>1</v>
      </c>
      <c r="AB48" s="133" t="s">
        <v>1553</v>
      </c>
    </row>
    <row r="49" spans="13:28" ht="15.75" x14ac:dyDescent="0.25">
      <c r="M49" s="243" t="s">
        <v>1429</v>
      </c>
      <c r="N49" s="210"/>
      <c r="O49" s="203"/>
      <c r="P49" s="211"/>
      <c r="Q49" s="210"/>
      <c r="R49" s="203"/>
      <c r="S49" s="211"/>
      <c r="T49" s="210"/>
      <c r="U49" s="203"/>
      <c r="V49" s="211"/>
      <c r="W49" s="210"/>
      <c r="X49" s="203"/>
      <c r="Y49" s="211"/>
      <c r="Z49" s="210"/>
      <c r="AA49" s="203"/>
      <c r="AB49" s="211"/>
    </row>
    <row r="50" spans="13:28" x14ac:dyDescent="0.25">
      <c r="M50" s="244" t="s">
        <v>1430</v>
      </c>
      <c r="N50" s="143" t="s">
        <v>1431</v>
      </c>
      <c r="O50" s="9">
        <v>0</v>
      </c>
      <c r="P50" s="212" t="s">
        <v>1554</v>
      </c>
      <c r="Q50" s="143" t="s">
        <v>1432</v>
      </c>
      <c r="R50" s="9">
        <v>0</v>
      </c>
      <c r="S50" s="212" t="s">
        <v>1555</v>
      </c>
      <c r="T50" s="143" t="s">
        <v>1433</v>
      </c>
      <c r="U50" s="9">
        <v>0</v>
      </c>
      <c r="V50" s="133" t="s">
        <v>1498</v>
      </c>
      <c r="W50" s="143" t="s">
        <v>1433</v>
      </c>
      <c r="X50" s="9">
        <v>0</v>
      </c>
      <c r="Y50" s="133" t="s">
        <v>1556</v>
      </c>
      <c r="Z50" s="213" t="s">
        <v>1434</v>
      </c>
      <c r="AA50" s="164">
        <v>1</v>
      </c>
      <c r="AB50" s="133" t="s">
        <v>1557</v>
      </c>
    </row>
    <row r="51" spans="13:28" ht="15.75" x14ac:dyDescent="0.25">
      <c r="M51" s="243" t="s">
        <v>1435</v>
      </c>
      <c r="N51" s="210"/>
      <c r="O51" s="203"/>
      <c r="P51" s="211"/>
      <c r="Q51" s="210"/>
      <c r="R51" s="203"/>
      <c r="S51" s="211"/>
      <c r="T51" s="210"/>
      <c r="U51" s="203"/>
      <c r="V51" s="211"/>
      <c r="W51" s="210"/>
      <c r="X51" s="203"/>
      <c r="Y51" s="211"/>
      <c r="Z51" s="210"/>
      <c r="AA51" s="203"/>
      <c r="AB51" s="211"/>
    </row>
    <row r="52" spans="13:28" x14ac:dyDescent="0.25">
      <c r="M52" s="246" t="s">
        <v>1436</v>
      </c>
      <c r="N52" s="143" t="s">
        <v>1437</v>
      </c>
      <c r="O52" s="9">
        <v>0</v>
      </c>
      <c r="P52" s="133" t="s">
        <v>1558</v>
      </c>
      <c r="Q52" s="143" t="s">
        <v>1437</v>
      </c>
      <c r="R52" s="9">
        <v>0</v>
      </c>
      <c r="S52" s="133" t="s">
        <v>1558</v>
      </c>
      <c r="T52" s="143" t="s">
        <v>1438</v>
      </c>
      <c r="U52" s="9">
        <v>0</v>
      </c>
      <c r="V52" s="133" t="s">
        <v>1498</v>
      </c>
      <c r="W52" s="143" t="s">
        <v>1439</v>
      </c>
      <c r="X52" s="9">
        <v>0</v>
      </c>
      <c r="Y52" s="133" t="s">
        <v>1492</v>
      </c>
      <c r="Z52" s="143" t="s">
        <v>1439</v>
      </c>
      <c r="AA52" s="9">
        <v>0</v>
      </c>
      <c r="AB52" s="133" t="s">
        <v>1559</v>
      </c>
    </row>
    <row r="53" spans="13:28" ht="15" customHeight="1" x14ac:dyDescent="0.25">
      <c r="M53" s="246" t="s">
        <v>1440</v>
      </c>
      <c r="N53" s="143" t="s">
        <v>1441</v>
      </c>
      <c r="O53" s="9">
        <v>0</v>
      </c>
      <c r="P53" s="133" t="s">
        <v>1560</v>
      </c>
      <c r="Q53" s="143" t="s">
        <v>1441</v>
      </c>
      <c r="R53" s="9">
        <v>0</v>
      </c>
      <c r="S53" s="133" t="s">
        <v>1561</v>
      </c>
      <c r="T53" s="143" t="s">
        <v>1442</v>
      </c>
      <c r="U53" s="9">
        <v>0</v>
      </c>
      <c r="V53" s="133" t="s">
        <v>1498</v>
      </c>
      <c r="W53" s="143" t="s">
        <v>1442</v>
      </c>
      <c r="X53" s="9">
        <v>0</v>
      </c>
      <c r="Y53" s="133" t="s">
        <v>1498</v>
      </c>
      <c r="Z53" s="143" t="s">
        <v>1442</v>
      </c>
      <c r="AA53" s="9">
        <v>0</v>
      </c>
      <c r="AB53" s="133" t="s">
        <v>1559</v>
      </c>
    </row>
    <row r="54" spans="13:28" ht="15.75" x14ac:dyDescent="0.25">
      <c r="M54" s="245" t="s">
        <v>1443</v>
      </c>
      <c r="N54" s="210"/>
      <c r="O54" s="203"/>
      <c r="P54" s="211"/>
      <c r="Q54" s="210"/>
      <c r="R54" s="203"/>
      <c r="S54" s="211"/>
      <c r="T54" s="210"/>
      <c r="U54" s="203"/>
      <c r="V54" s="211"/>
      <c r="W54" s="210"/>
      <c r="X54" s="203"/>
      <c r="Y54" s="211"/>
      <c r="Z54" s="210"/>
      <c r="AA54" s="203"/>
      <c r="AB54" s="211"/>
    </row>
    <row r="55" spans="13:28" x14ac:dyDescent="0.25">
      <c r="M55" s="246" t="s">
        <v>1444</v>
      </c>
      <c r="N55" s="143" t="s">
        <v>1445</v>
      </c>
      <c r="O55" s="9">
        <v>0</v>
      </c>
      <c r="P55" s="133" t="s">
        <v>1562</v>
      </c>
      <c r="Q55" s="143" t="s">
        <v>1445</v>
      </c>
      <c r="R55" s="9">
        <v>0</v>
      </c>
      <c r="S55" s="133" t="s">
        <v>1563</v>
      </c>
      <c r="T55" s="213" t="s">
        <v>1446</v>
      </c>
      <c r="U55" s="164">
        <v>1</v>
      </c>
      <c r="V55" s="133" t="s">
        <v>1498</v>
      </c>
      <c r="W55" s="143" t="s">
        <v>1447</v>
      </c>
      <c r="X55" s="9">
        <v>0</v>
      </c>
      <c r="Y55" s="133" t="s">
        <v>1492</v>
      </c>
      <c r="Z55" s="143" t="s">
        <v>1447</v>
      </c>
      <c r="AA55" s="9">
        <v>0</v>
      </c>
      <c r="AB55" s="133" t="s">
        <v>1564</v>
      </c>
    </row>
    <row r="56" spans="13:28" ht="15.75" x14ac:dyDescent="0.25">
      <c r="M56" s="245" t="s">
        <v>1448</v>
      </c>
      <c r="N56" s="210"/>
      <c r="O56" s="203"/>
      <c r="P56" s="211"/>
      <c r="Q56" s="210"/>
      <c r="R56" s="203"/>
      <c r="S56" s="211"/>
      <c r="T56" s="221"/>
      <c r="U56" s="222"/>
      <c r="V56" s="223"/>
      <c r="W56" s="210"/>
      <c r="X56" s="203"/>
      <c r="Y56" s="211"/>
      <c r="Z56" s="210"/>
      <c r="AA56" s="203"/>
      <c r="AB56" s="211"/>
    </row>
    <row r="57" spans="13:28" x14ac:dyDescent="0.25">
      <c r="M57" s="246" t="s">
        <v>1449</v>
      </c>
      <c r="N57" s="143" t="s">
        <v>1450</v>
      </c>
      <c r="O57" s="9">
        <v>0</v>
      </c>
      <c r="P57" s="133" t="s">
        <v>1565</v>
      </c>
      <c r="Q57" s="143" t="s">
        <v>1450</v>
      </c>
      <c r="R57" s="9">
        <v>0</v>
      </c>
      <c r="S57" s="133" t="s">
        <v>1566</v>
      </c>
      <c r="T57" s="143" t="s">
        <v>1451</v>
      </c>
      <c r="U57" s="9">
        <v>0</v>
      </c>
      <c r="V57" s="133" t="s">
        <v>1498</v>
      </c>
      <c r="W57" s="143" t="s">
        <v>1452</v>
      </c>
      <c r="X57" s="9">
        <v>0</v>
      </c>
      <c r="Y57" s="133" t="s">
        <v>1492</v>
      </c>
      <c r="Z57" s="143" t="s">
        <v>1452</v>
      </c>
      <c r="AA57" s="9">
        <v>0</v>
      </c>
      <c r="AB57" s="133" t="s">
        <v>1567</v>
      </c>
    </row>
    <row r="58" spans="13:28" ht="15.75" x14ac:dyDescent="0.25">
      <c r="M58" s="245" t="s">
        <v>1453</v>
      </c>
      <c r="N58" s="210"/>
      <c r="O58" s="203"/>
      <c r="P58" s="211"/>
      <c r="Q58" s="210"/>
      <c r="R58" s="203"/>
      <c r="S58" s="211"/>
      <c r="T58" s="210"/>
      <c r="U58" s="203"/>
      <c r="V58" s="211"/>
      <c r="W58" s="210"/>
      <c r="X58" s="203"/>
      <c r="Y58" s="211"/>
      <c r="Z58" s="210"/>
      <c r="AA58" s="203"/>
      <c r="AB58" s="211"/>
    </row>
    <row r="59" spans="13:28" ht="15.95" customHeight="1" x14ac:dyDescent="0.25">
      <c r="M59" s="246" t="s">
        <v>1454</v>
      </c>
      <c r="N59" s="143" t="s">
        <v>1455</v>
      </c>
      <c r="O59" s="9">
        <v>0</v>
      </c>
      <c r="P59" s="133" t="s">
        <v>1568</v>
      </c>
      <c r="Q59" s="143" t="s">
        <v>1455</v>
      </c>
      <c r="R59" s="9">
        <v>0</v>
      </c>
      <c r="S59" s="133" t="s">
        <v>1568</v>
      </c>
      <c r="T59" s="143" t="s">
        <v>1456</v>
      </c>
      <c r="U59" s="9">
        <v>0</v>
      </c>
      <c r="V59" s="133" t="s">
        <v>1569</v>
      </c>
      <c r="W59" s="143" t="s">
        <v>1456</v>
      </c>
      <c r="X59" s="9">
        <v>0</v>
      </c>
      <c r="Y59" s="133" t="s">
        <v>1569</v>
      </c>
      <c r="Z59" s="143" t="s">
        <v>1456</v>
      </c>
      <c r="AA59" s="9">
        <v>0</v>
      </c>
      <c r="AB59" s="133" t="s">
        <v>1569</v>
      </c>
    </row>
    <row r="60" spans="13:28" ht="15.75" x14ac:dyDescent="0.25">
      <c r="M60" s="245" t="s">
        <v>1457</v>
      </c>
      <c r="N60" s="210"/>
      <c r="O60" s="203"/>
      <c r="P60" s="211"/>
      <c r="Q60" s="210"/>
      <c r="R60" s="203"/>
      <c r="S60" s="211"/>
      <c r="T60" s="210"/>
      <c r="U60" s="203"/>
      <c r="V60" s="211"/>
      <c r="W60" s="210"/>
      <c r="X60" s="203"/>
      <c r="Y60" s="211"/>
      <c r="Z60" s="210"/>
      <c r="AA60" s="203"/>
      <c r="AB60" s="211"/>
    </row>
    <row r="61" spans="13:28" x14ac:dyDescent="0.25">
      <c r="M61" s="246" t="s">
        <v>1458</v>
      </c>
      <c r="N61" s="143" t="s">
        <v>1459</v>
      </c>
      <c r="O61" s="9">
        <v>0</v>
      </c>
      <c r="P61" s="133" t="s">
        <v>1570</v>
      </c>
      <c r="Q61" s="143" t="s">
        <v>1459</v>
      </c>
      <c r="R61" s="9">
        <v>0</v>
      </c>
      <c r="S61" s="133" t="s">
        <v>1570</v>
      </c>
      <c r="T61" s="213" t="s">
        <v>1460</v>
      </c>
      <c r="U61" s="164">
        <v>1</v>
      </c>
      <c r="V61" s="133" t="s">
        <v>1498</v>
      </c>
      <c r="W61" s="213" t="s">
        <v>1460</v>
      </c>
      <c r="X61" s="164">
        <v>1</v>
      </c>
      <c r="Y61" s="133" t="s">
        <v>1498</v>
      </c>
      <c r="Z61" s="213" t="s">
        <v>1460</v>
      </c>
      <c r="AA61" s="164">
        <v>1</v>
      </c>
      <c r="AB61" s="133" t="s">
        <v>1571</v>
      </c>
    </row>
    <row r="62" spans="13:28" ht="15.75" x14ac:dyDescent="0.25">
      <c r="M62" s="245" t="s">
        <v>1461</v>
      </c>
      <c r="N62" s="210"/>
      <c r="O62" s="203"/>
      <c r="P62" s="211"/>
      <c r="Q62" s="210"/>
      <c r="R62" s="203"/>
      <c r="S62" s="211"/>
      <c r="T62" s="210"/>
      <c r="U62" s="203"/>
      <c r="V62" s="211"/>
      <c r="W62" s="210"/>
      <c r="X62" s="203"/>
      <c r="Y62" s="211"/>
      <c r="Z62" s="210"/>
      <c r="AA62" s="203"/>
      <c r="AB62" s="211"/>
    </row>
    <row r="63" spans="13:28" ht="63.95" customHeight="1" x14ac:dyDescent="0.25">
      <c r="M63" s="246" t="s">
        <v>1462</v>
      </c>
      <c r="N63" s="213" t="s">
        <v>1463</v>
      </c>
      <c r="O63" s="164">
        <v>1</v>
      </c>
      <c r="P63" s="212" t="s">
        <v>1572</v>
      </c>
      <c r="Q63" s="213" t="s">
        <v>1464</v>
      </c>
      <c r="R63" s="164">
        <v>1</v>
      </c>
      <c r="S63" s="133" t="s">
        <v>1573</v>
      </c>
      <c r="T63" s="213" t="s">
        <v>1465</v>
      </c>
      <c r="U63" s="164">
        <v>1</v>
      </c>
      <c r="V63" s="133" t="s">
        <v>1498</v>
      </c>
      <c r="W63" s="213" t="s">
        <v>1465</v>
      </c>
      <c r="X63" s="164">
        <v>1</v>
      </c>
      <c r="Y63" s="133" t="s">
        <v>1498</v>
      </c>
      <c r="Z63" s="213" t="s">
        <v>1465</v>
      </c>
      <c r="AA63" s="164">
        <v>1</v>
      </c>
      <c r="AB63" s="133" t="s">
        <v>1574</v>
      </c>
    </row>
    <row r="64" spans="13:28" ht="15.75" x14ac:dyDescent="0.25">
      <c r="M64" s="245" t="s">
        <v>1466</v>
      </c>
      <c r="N64" s="210"/>
      <c r="O64" s="203"/>
      <c r="P64" s="211"/>
      <c r="Q64" s="210"/>
      <c r="R64" s="203"/>
      <c r="S64" s="211"/>
      <c r="T64" s="210"/>
      <c r="U64" s="203"/>
      <c r="V64" s="211"/>
      <c r="W64" s="210"/>
      <c r="X64" s="203"/>
      <c r="Y64" s="211"/>
      <c r="Z64" s="210"/>
      <c r="AA64" s="203"/>
      <c r="AB64" s="211"/>
    </row>
    <row r="65" spans="13:31" ht="63.95" customHeight="1" x14ac:dyDescent="0.25">
      <c r="M65" s="246" t="s">
        <v>1467</v>
      </c>
      <c r="N65" s="219" t="s">
        <v>1468</v>
      </c>
      <c r="O65" s="220">
        <v>0</v>
      </c>
      <c r="P65" s="133" t="s">
        <v>1575</v>
      </c>
      <c r="Q65" s="219" t="s">
        <v>1468</v>
      </c>
      <c r="R65" s="220">
        <v>0</v>
      </c>
      <c r="S65" s="133" t="s">
        <v>1575</v>
      </c>
      <c r="T65" s="213" t="s">
        <v>1469</v>
      </c>
      <c r="U65" s="164">
        <v>1</v>
      </c>
      <c r="V65" s="133" t="s">
        <v>3047</v>
      </c>
      <c r="W65" s="213" t="s">
        <v>1469</v>
      </c>
      <c r="X65" s="164">
        <v>1</v>
      </c>
      <c r="Y65" s="133" t="s">
        <v>1304</v>
      </c>
      <c r="Z65" s="213" t="s">
        <v>1470</v>
      </c>
      <c r="AA65" s="164">
        <v>1</v>
      </c>
      <c r="AB65" s="133" t="s">
        <v>1576</v>
      </c>
    </row>
    <row r="66" spans="13:31" x14ac:dyDescent="0.25">
      <c r="M66" s="246" t="s">
        <v>1471</v>
      </c>
      <c r="N66" s="143" t="s">
        <v>1472</v>
      </c>
      <c r="O66" s="9">
        <v>0</v>
      </c>
      <c r="P66" s="133" t="s">
        <v>1577</v>
      </c>
      <c r="Q66" s="143" t="s">
        <v>1472</v>
      </c>
      <c r="R66" s="9">
        <v>0</v>
      </c>
      <c r="S66" s="133" t="s">
        <v>1577</v>
      </c>
      <c r="T66" s="213" t="s">
        <v>1473</v>
      </c>
      <c r="U66" s="164">
        <v>1</v>
      </c>
      <c r="V66" s="133" t="s">
        <v>3047</v>
      </c>
      <c r="W66" s="213" t="s">
        <v>1474</v>
      </c>
      <c r="X66" s="164">
        <v>1</v>
      </c>
      <c r="Y66" s="133" t="s">
        <v>1578</v>
      </c>
      <c r="Z66" s="213" t="s">
        <v>1474</v>
      </c>
      <c r="AA66" s="164">
        <v>1</v>
      </c>
      <c r="AB66" s="133" t="s">
        <v>1576</v>
      </c>
    </row>
    <row r="67" spans="13:31" ht="15.75" x14ac:dyDescent="0.25">
      <c r="M67" s="243" t="s">
        <v>1475</v>
      </c>
      <c r="N67" s="210"/>
      <c r="O67" s="203"/>
      <c r="P67" s="211"/>
      <c r="Q67" s="210"/>
      <c r="R67" s="203"/>
      <c r="S67" s="211"/>
      <c r="T67" s="210"/>
      <c r="U67" s="203"/>
      <c r="V67" s="211"/>
      <c r="W67" s="210"/>
      <c r="X67" s="203"/>
      <c r="Y67" s="211"/>
      <c r="Z67" s="210"/>
      <c r="AA67" s="203"/>
      <c r="AB67" s="211"/>
    </row>
    <row r="68" spans="13:31" ht="96.95" customHeight="1" thickBot="1" x14ac:dyDescent="0.3">
      <c r="M68" s="247" t="s">
        <v>1476</v>
      </c>
      <c r="N68" s="213" t="s">
        <v>1477</v>
      </c>
      <c r="O68" s="164">
        <v>1</v>
      </c>
      <c r="P68" s="133" t="s">
        <v>1579</v>
      </c>
      <c r="Q68" s="213" t="s">
        <v>1477</v>
      </c>
      <c r="R68" s="164">
        <v>1</v>
      </c>
      <c r="S68" s="133" t="s">
        <v>1579</v>
      </c>
      <c r="T68" s="213" t="s">
        <v>1478</v>
      </c>
      <c r="U68" s="164">
        <v>1</v>
      </c>
      <c r="V68" s="133" t="s">
        <v>1498</v>
      </c>
      <c r="W68" s="213" t="s">
        <v>1478</v>
      </c>
      <c r="X68" s="164">
        <v>1</v>
      </c>
      <c r="Y68" s="133" t="s">
        <v>1498</v>
      </c>
      <c r="Z68" s="248" t="s">
        <v>1478</v>
      </c>
      <c r="AA68" s="249">
        <v>1</v>
      </c>
      <c r="AB68" s="250" t="s">
        <v>1580</v>
      </c>
    </row>
    <row r="69" spans="13:31" ht="15.75" x14ac:dyDescent="0.25">
      <c r="M69" s="339" t="s">
        <v>1479</v>
      </c>
      <c r="N69" s="403">
        <v>39</v>
      </c>
      <c r="O69" s="403"/>
      <c r="P69" s="403"/>
      <c r="Q69" s="403">
        <v>39</v>
      </c>
      <c r="R69" s="403"/>
      <c r="S69" s="403"/>
      <c r="T69" s="403">
        <v>39</v>
      </c>
      <c r="U69" s="403"/>
      <c r="V69" s="403"/>
      <c r="W69" s="403">
        <v>39</v>
      </c>
      <c r="X69" s="403"/>
      <c r="Y69" s="403"/>
      <c r="Z69" s="403">
        <v>39</v>
      </c>
      <c r="AA69" s="403"/>
      <c r="AB69" s="404"/>
      <c r="AE69" s="31"/>
    </row>
    <row r="70" spans="13:31" ht="15.75" x14ac:dyDescent="0.25">
      <c r="M70" s="340" t="s">
        <v>833</v>
      </c>
      <c r="N70" s="405">
        <v>9</v>
      </c>
      <c r="O70" s="405"/>
      <c r="P70" s="405"/>
      <c r="Q70" s="405">
        <v>12</v>
      </c>
      <c r="R70" s="405"/>
      <c r="S70" s="405"/>
      <c r="T70" s="405">
        <v>19</v>
      </c>
      <c r="U70" s="405"/>
      <c r="V70" s="405"/>
      <c r="W70" s="405">
        <v>20</v>
      </c>
      <c r="X70" s="405"/>
      <c r="Y70" s="405"/>
      <c r="Z70" s="405">
        <v>22</v>
      </c>
      <c r="AA70" s="405"/>
      <c r="AB70" s="406"/>
      <c r="AE70" s="16"/>
    </row>
    <row r="71" spans="13:31" ht="16.5" thickBot="1" x14ac:dyDescent="0.3">
      <c r="M71" s="338" t="s">
        <v>834</v>
      </c>
      <c r="N71" s="407">
        <f>900/39</f>
        <v>23.076923076923077</v>
      </c>
      <c r="O71" s="407"/>
      <c r="P71" s="407"/>
      <c r="Q71" s="407">
        <f>1200/39</f>
        <v>30.76923076923077</v>
      </c>
      <c r="R71" s="407"/>
      <c r="S71" s="407"/>
      <c r="T71" s="407">
        <f>1900/39</f>
        <v>48.717948717948715</v>
      </c>
      <c r="U71" s="407"/>
      <c r="V71" s="407"/>
      <c r="W71" s="407">
        <f>2000/39</f>
        <v>51.282051282051285</v>
      </c>
      <c r="X71" s="407"/>
      <c r="Y71" s="407"/>
      <c r="Z71" s="407">
        <f>2200/39</f>
        <v>56.410256410256409</v>
      </c>
      <c r="AA71" s="407"/>
      <c r="AB71" s="408"/>
      <c r="AE71" s="32"/>
    </row>
    <row r="74" spans="13:31" x14ac:dyDescent="0.25">
      <c r="N74">
        <v>39</v>
      </c>
      <c r="O74">
        <v>9</v>
      </c>
    </row>
    <row r="75" spans="13:31" x14ac:dyDescent="0.25">
      <c r="N75">
        <v>39</v>
      </c>
      <c r="O75">
        <v>12</v>
      </c>
    </row>
    <row r="76" spans="13:31" x14ac:dyDescent="0.25">
      <c r="N76">
        <v>39</v>
      </c>
      <c r="O76">
        <v>19</v>
      </c>
    </row>
    <row r="77" spans="13:31" x14ac:dyDescent="0.25">
      <c r="N77">
        <v>39</v>
      </c>
      <c r="O77">
        <v>20</v>
      </c>
    </row>
    <row r="78" spans="13:31" x14ac:dyDescent="0.25">
      <c r="N78">
        <v>39</v>
      </c>
      <c r="O78">
        <v>22</v>
      </c>
    </row>
  </sheetData>
  <mergeCells count="17">
    <mergeCell ref="A1:J2"/>
    <mergeCell ref="Z69:AB69"/>
    <mergeCell ref="Z70:AB70"/>
    <mergeCell ref="Z71:AB71"/>
    <mergeCell ref="M1:AB2"/>
    <mergeCell ref="T69:V69"/>
    <mergeCell ref="T70:V70"/>
    <mergeCell ref="T71:V71"/>
    <mergeCell ref="W69:Y69"/>
    <mergeCell ref="W70:Y70"/>
    <mergeCell ref="W71:Y71"/>
    <mergeCell ref="N69:P69"/>
    <mergeCell ref="N70:P70"/>
    <mergeCell ref="N71:P71"/>
    <mergeCell ref="Q69:S69"/>
    <mergeCell ref="Q70:S70"/>
    <mergeCell ref="Q71:S71"/>
  </mergeCells>
  <hyperlinks>
    <hyperlink ref="A13" r:id="rId1" xr:uid="{7BF78E62-F7BE-614A-9BA3-CEB157CA2188}"/>
    <hyperlink ref="A14" r:id="rId2" xr:uid="{F9EF9C5F-9B20-3842-94E7-37C2CC5A5E2F}"/>
    <hyperlink ref="A15" r:id="rId3" xr:uid="{0A5F6C44-BE00-1041-A4D5-4E145C314FD0}"/>
    <hyperlink ref="P7" r:id="rId4" xr:uid="{694DD5E4-C6C2-B946-8099-CF3CCF52DFCE}"/>
    <hyperlink ref="S7" r:id="rId5" xr:uid="{A5DB6DA8-8BF6-2A4E-8483-6F33D876FC0A}"/>
    <hyperlink ref="V7" r:id="rId6" display="https://nuevo.leychile.cl/servicios/Consulta/Exportar?radioExportar=Normas&amp;exportar_formato=pdf&amp;nombrearchivo=Decreto-50_11-MAR-2022&amp;exportar_con_notas_bcn=False&amp;exportar_con_notas_originales=False&amp;exportar_con_notas_al_pie=False&amp;hddResultadoExportar=1173581.2022-03-11.0.0%23" xr:uid="{3D9AC3F5-5946-474A-90A4-E5810625E0A8}"/>
    <hyperlink ref="Y7" r:id="rId7" display="https://nuevo.leychile.cl/servicios/Consulta/Exportar?radioExportar=Normas&amp;exportar_formato=pdf&amp;nombrearchivo=Decreto-50_11-MAR-2022&amp;exportar_con_notas_bcn=False&amp;exportar_con_notas_originales=False&amp;exportar_con_notas_al_pie=False&amp;hddResultadoExportar=1173581.2022-03-11.0.0%23" xr:uid="{EF04E109-42AE-3441-B8D4-04D3509BE1BF}"/>
    <hyperlink ref="AB7" r:id="rId8" xr:uid="{9F90AAC9-AC7F-5947-ACF5-E5303667FBAD}"/>
    <hyperlink ref="AB8" r:id="rId9" xr:uid="{F79ECD7C-73CC-4D44-89B3-EAFFF3C7F445}"/>
    <hyperlink ref="AB9" r:id="rId10" xr:uid="{E2392340-5D3B-F74B-B9B3-23E3966B6129}"/>
    <hyperlink ref="P8" r:id="rId11" xr:uid="{825B8062-FB5F-0C44-8034-A0334302A83A}"/>
    <hyperlink ref="V8" r:id="rId12" xr:uid="{AA72068E-8C1B-4F45-AF49-92996F28C6B2}"/>
    <hyperlink ref="P9" r:id="rId13" xr:uid="{2CB5F6CA-0200-3242-80E2-2C8A8EDEA355}"/>
    <hyperlink ref="S9" r:id="rId14" xr:uid="{4B2A847A-82EC-6444-84BA-106DAA2B599D}"/>
    <hyperlink ref="V9" r:id="rId15" xr:uid="{90F6CCFC-8DB7-EA42-B338-334A08CDEE92}"/>
    <hyperlink ref="Y9" r:id="rId16" xr:uid="{261096E5-D382-CF4E-8594-A1C85F8726A6}"/>
    <hyperlink ref="AB11" r:id="rId17" xr:uid="{17B37AF6-0025-9B4D-86C0-33146CD257E1}"/>
    <hyperlink ref="AB12" r:id="rId18" xr:uid="{6B8250F0-F002-8A48-A2D4-3C02BD687A3C}"/>
    <hyperlink ref="Y11" r:id="rId19" xr:uid="{DC70B8D7-C5E3-EB45-AAA3-5540FE91AA25}"/>
    <hyperlink ref="Y12" r:id="rId20" xr:uid="{92ED051D-80E1-FB47-AD44-9B93127F2548}"/>
    <hyperlink ref="V11" r:id="rId21" xr:uid="{CC64738F-D042-C74F-BBA0-7D0EE4A9F865}"/>
    <hyperlink ref="V12" r:id="rId22" xr:uid="{670AE2A8-F54E-9E48-94EF-CFD4AE454D66}"/>
    <hyperlink ref="S11" r:id="rId23" xr:uid="{405EE21D-4B08-0843-9773-6F6BE903849D}"/>
    <hyperlink ref="S12" r:id="rId24" xr:uid="{CB9D10B8-3182-4A45-8018-91BD85D762D1}"/>
    <hyperlink ref="P12" r:id="rId25" xr:uid="{3948081A-73A4-6940-A6E6-C9636EE4AB44}"/>
    <hyperlink ref="P11" r:id="rId26" xr:uid="{6690A5A7-40F8-CB4F-83FB-2C81A352A7FD}"/>
    <hyperlink ref="AB14" r:id="rId27" xr:uid="{39661682-3442-F643-9B90-9D99C0B04268}"/>
    <hyperlink ref="AB15" r:id="rId28" xr:uid="{0C224BBF-F33D-E044-A5CA-0B3DD86BEC98}"/>
    <hyperlink ref="P14" r:id="rId29" xr:uid="{24010951-14DD-C54E-92B2-5DDE244BD0E5}"/>
    <hyperlink ref="S14" r:id="rId30" xr:uid="{51F94BEB-E6B2-344D-8395-930908306E90}"/>
    <hyperlink ref="V14" r:id="rId31" xr:uid="{20ED7AC4-A897-E548-A50D-4A74E9EC65A1}"/>
    <hyperlink ref="Y14" r:id="rId32" xr:uid="{CAA394E5-0B0D-644C-AB36-158E3DFA5CA7}"/>
    <hyperlink ref="P15" r:id="rId33" xr:uid="{07BE49D6-FD18-BD4E-B29A-336786E991F7}"/>
    <hyperlink ref="S15" r:id="rId34" xr:uid="{87977F92-1562-0341-AC55-CFB300A74438}"/>
    <hyperlink ref="V15" r:id="rId35" xr:uid="{2F066AB2-65D9-F34E-9261-2E70D0B97BC2}"/>
    <hyperlink ref="Y15" r:id="rId36" xr:uid="{2FA0085A-35AD-FF40-A710-3AE634B79CE6}"/>
    <hyperlink ref="AB17" r:id="rId37" xr:uid="{DEDC8EEA-0DED-D14E-8C62-D1B72B5BDF02}"/>
    <hyperlink ref="AB19" r:id="rId38" xr:uid="{AD309376-1901-B646-A3BB-923ACCF6DF81}"/>
    <hyperlink ref="AB21" r:id="rId39" xr:uid="{E3D3E719-5393-374B-B771-8E19A6A69A62}"/>
    <hyperlink ref="AB23" r:id="rId40" xr:uid="{307B4215-5C8F-EC4A-A50F-06665E0EC6ED}"/>
    <hyperlink ref="AB24" r:id="rId41" xr:uid="{A72CF982-086A-7341-AA0B-DEB7833EEFDB}"/>
    <hyperlink ref="AB25" r:id="rId42" xr:uid="{558904D1-3129-0041-890B-64570D6E1A2B}"/>
    <hyperlink ref="AB27" r:id="rId43" xr:uid="{92F16DBE-EA13-BE44-B2FC-44BB076B6F02}"/>
    <hyperlink ref="AB28" r:id="rId44" xr:uid="{7DE8BC22-5333-ED4E-AA47-9492BB6AD371}"/>
    <hyperlink ref="AB29" r:id="rId45" xr:uid="{5084B5A6-5AC6-BB4C-949E-59697C51E44C}"/>
    <hyperlink ref="AB31" r:id="rId46" xr:uid="{034679F2-1AA8-224A-B6BA-DF885C177C61}"/>
    <hyperlink ref="AB32" r:id="rId47" xr:uid="{D95D5363-B56C-7247-8F6E-C5A28F91E5EA}"/>
    <hyperlink ref="AB33" r:id="rId48" xr:uid="{9F456A99-0495-D444-84D0-F04ADFE01131}"/>
    <hyperlink ref="AB35" r:id="rId49" xr:uid="{90968221-ADF7-474C-A7B6-E8B572D571C1}"/>
    <hyperlink ref="AB36" r:id="rId50" xr:uid="{970C2A6C-D3EF-F64E-A375-8C4946705BB2}"/>
    <hyperlink ref="AB38" r:id="rId51" xr:uid="{D75CF00B-9472-1346-9A76-EC724A5CA30C}"/>
    <hyperlink ref="AB39" r:id="rId52" xr:uid="{5281D039-E935-A647-A210-9F981BB9109F}"/>
    <hyperlink ref="AB41" r:id="rId53" xr:uid="{CA222AFC-792F-4B41-B015-B7C8FA718D66}"/>
    <hyperlink ref="V41" r:id="rId54" xr:uid="{72004976-6062-A042-8F6C-78C01481EE2D}"/>
    <hyperlink ref="Y41" r:id="rId55" xr:uid="{C62EE652-60BE-374C-82A8-9CAFDE4FDD3A}"/>
    <hyperlink ref="AB43" r:id="rId56" xr:uid="{CB85146E-1AFD-4B4C-9F4F-AE520F7FECF3}"/>
    <hyperlink ref="Y44" r:id="rId57" xr:uid="{D651C223-9738-9C49-9751-2C7FEDD10E8C}"/>
    <hyperlink ref="AB44" r:id="rId58" xr:uid="{2828F993-3960-8147-A0C5-85EAB2797CB2}"/>
    <hyperlink ref="AB46" r:id="rId59" xr:uid="{D0725688-AC05-AD4E-B301-36217E619A72}"/>
    <hyperlink ref="AB48" r:id="rId60" xr:uid="{BB1DE19D-2584-7847-A4FA-115CE0A124B2}"/>
    <hyperlink ref="AB50" r:id="rId61" xr:uid="{11AB3933-0AC8-B141-B88E-A8037B95173E}"/>
    <hyperlink ref="AB52" r:id="rId62" xr:uid="{776BDBAC-AB69-154A-B92F-17AF1FFB617A}"/>
    <hyperlink ref="AB53" r:id="rId63" xr:uid="{AD2A0E8D-363E-DC41-B006-CE764C9FB30C}"/>
    <hyperlink ref="AB55" r:id="rId64" xr:uid="{220BAA79-FD1C-3543-A28D-C683EBE345E0}"/>
    <hyperlink ref="AB57" r:id="rId65" xr:uid="{B67183D2-8651-3A4D-934C-807423ABB730}"/>
    <hyperlink ref="AB59" r:id="rId66" xr:uid="{EA8636FD-8FC7-C64C-865D-59DD73168970}"/>
    <hyperlink ref="AB61" r:id="rId67" xr:uid="{A4540311-E9FE-AC43-9CE6-3A91826AE24C}"/>
    <hyperlink ref="AB63" r:id="rId68" xr:uid="{E94C62FD-26FA-C341-9013-EEED76988412}"/>
    <hyperlink ref="AB65" r:id="rId69" xr:uid="{C36CB693-3296-EC4B-8ACE-917F2DEC1A92}"/>
    <hyperlink ref="AB66" r:id="rId70" xr:uid="{52DDD0AA-BABE-D344-B959-DD1F8080418A}"/>
    <hyperlink ref="AB68" r:id="rId71" xr:uid="{0F3BBC76-C1DB-C442-B6D2-06B7389C3425}"/>
    <hyperlink ref="P17" r:id="rId72" xr:uid="{8C0425A6-E5B4-AB46-8C07-85771C9FDDF7}"/>
    <hyperlink ref="S17" r:id="rId73" xr:uid="{6DF6F469-C5B4-184F-87EF-865739F50023}"/>
    <hyperlink ref="V17" r:id="rId74" xr:uid="{7AF9535B-EC43-864B-B3C0-126A5C798200}"/>
    <hyperlink ref="Y17" r:id="rId75" xr:uid="{363C9857-BCE6-7A4F-A80F-F639BE1C8EC0}"/>
    <hyperlink ref="P19" r:id="rId76" xr:uid="{29D9847B-F748-9E4B-8060-02B4C8B382C8}"/>
    <hyperlink ref="S19" r:id="rId77" xr:uid="{BB2588BE-E92D-1342-A6BB-78AE8712BBC0}"/>
    <hyperlink ref="V19" r:id="rId78" xr:uid="{6B65FAB1-5EB9-BD4A-A0E8-27190930590F}"/>
    <hyperlink ref="Y19" r:id="rId79" xr:uid="{21E66136-CDD0-3649-B598-A60E4E3652F4}"/>
    <hyperlink ref="P21" r:id="rId80" xr:uid="{5DFDB2A0-EBE3-A949-A834-18A01E9E7163}"/>
    <hyperlink ref="S21" r:id="rId81" xr:uid="{1A6D83C2-0F68-6D4B-8EB9-730AE1FA6FB7}"/>
    <hyperlink ref="V21" r:id="rId82" xr:uid="{D564244E-EFD6-8B48-82A6-58791D246AD2}"/>
    <hyperlink ref="Y21" r:id="rId83" xr:uid="{1A1FEAD0-85D3-F846-B2B6-89C29BD3FC2D}"/>
    <hyperlink ref="P23" r:id="rId84" xr:uid="{E113018B-86A5-7C44-92EE-A7EFB87363C1}"/>
    <hyperlink ref="V23" r:id="rId85" xr:uid="{A352EDEB-1729-DB40-895B-24C8860348C5}"/>
    <hyperlink ref="V24" r:id="rId86" xr:uid="{A04BC5B9-9D3A-F14A-BF17-41F20E740978}"/>
    <hyperlink ref="V25" r:id="rId87" xr:uid="{F68488D1-C2AE-484A-BB22-A0A58DF08E6D}"/>
    <hyperlink ref="Y23" r:id="rId88" xr:uid="{D2A42BEC-6B91-0748-9D4C-6C85CA293CA2}"/>
    <hyperlink ref="P24" r:id="rId89" xr:uid="{BF56A6B5-8B7F-7942-9321-C2E0FC8BE8F0}"/>
    <hyperlink ref="S24" r:id="rId90" xr:uid="{C2AF807C-00A9-2A4D-8BCC-5DBDCFA3CECD}"/>
    <hyperlink ref="Y24" r:id="rId91" xr:uid="{8FBC8DFC-CF52-FC42-A9E6-761F9F4FFCFC}"/>
    <hyperlink ref="P25" r:id="rId92" xr:uid="{B4B9CB6F-983B-3D47-A1CF-4AB8A287C2EA}"/>
    <hyperlink ref="S25" r:id="rId93" xr:uid="{DC4B1AC3-D598-134E-8F0A-AF6EB171646E}"/>
    <hyperlink ref="Y25" r:id="rId94" xr:uid="{3E2BD719-2BBE-2247-B5F5-45E04E4A3868}"/>
    <hyperlink ref="P27" r:id="rId95" xr:uid="{C78F67A4-EB67-6C41-B098-3BC4F8BEF732}"/>
    <hyperlink ref="S27" r:id="rId96" xr:uid="{52A3961F-ECCD-1E4D-9317-C652917C18BC}"/>
    <hyperlink ref="V27" r:id="rId97" xr:uid="{FA00BEF4-36F4-6842-ADEF-6DC155A07A4A}"/>
    <hyperlink ref="V28" r:id="rId98" xr:uid="{61E96D27-0105-5B48-9922-E244936CD683}"/>
    <hyperlink ref="V29" r:id="rId99" xr:uid="{038D670F-8F6D-C842-A57B-D0844EF44990}"/>
    <hyperlink ref="Y27" r:id="rId100" location=":~:text=Que%2C%20mediante%20carta%20de%20fecha,de%20Subsecretaria%20de%20Servicios%20Sociales." xr:uid="{33E90598-7EDA-DB4D-A763-74D26417C87C}"/>
    <hyperlink ref="P28" r:id="rId101" xr:uid="{E7AC9AF9-EF2F-294C-9E4D-6F3DDEB78CD4}"/>
    <hyperlink ref="S28" r:id="rId102" xr:uid="{8745BBB9-D2CC-BF43-A013-C0B79D89AFE5}"/>
    <hyperlink ref="Y28" r:id="rId103" xr:uid="{5AC1B3C7-AA2C-904C-B4DA-0E59AC8C3ADE}"/>
    <hyperlink ref="Y29" r:id="rId104" xr:uid="{80C60E3D-F16D-F548-8969-686763666C96}"/>
    <hyperlink ref="S29" r:id="rId105" xr:uid="{80BC9D02-2BE1-2E42-8DB2-E36E55131505}"/>
    <hyperlink ref="P29" r:id="rId106" location=":~:text=Blanquita%20Honorato%20es%20designada%20Subsecretaria%20de%20la%20Ni%C3%B1ez.&amp;text=Es%20Psic%C3%B3loga%20Laboral%2DOrganizacional%20de,en%20la%20New%20York%20University." xr:uid="{02E1268B-EE6E-464C-B04B-2FE460D74C98}"/>
    <hyperlink ref="P31" r:id="rId107" xr:uid="{EFEF71EE-C3FB-0244-A63C-5551DAFF5455}"/>
    <hyperlink ref="S31" r:id="rId108" xr:uid="{AC1E4C67-75B5-BA40-AEA1-4B78276BDEA8}"/>
    <hyperlink ref="V31" r:id="rId109" xr:uid="{FB207622-A97D-1B46-88FB-568E68F10541}"/>
    <hyperlink ref="V32" r:id="rId110" xr:uid="{C4F3BD75-9AD6-5B44-8E26-C60360CB3824}"/>
    <hyperlink ref="V33" r:id="rId111" xr:uid="{91B8A403-E05E-784B-9A3D-038586586E5F}"/>
    <hyperlink ref="Y32" r:id="rId112" xr:uid="{A818BD95-53C0-1D45-90AA-3606B5A437A8}"/>
    <hyperlink ref="Y33" r:id="rId113" xr:uid="{5119F013-369B-A741-8E5F-C18113ADC398}"/>
    <hyperlink ref="P32" r:id="rId114" xr:uid="{228C5BCC-1392-2C4B-B0D5-9BC745F83B33}"/>
    <hyperlink ref="S32" r:id="rId115" xr:uid="{A12BA6B4-6CD8-F54A-A015-0860386B87BC}"/>
    <hyperlink ref="P33" r:id="rId116" xr:uid="{609E7C22-B46B-5947-976F-466806A5256D}"/>
    <hyperlink ref="S33" r:id="rId117" xr:uid="{9602B2B6-9311-4E43-9B7F-804EA9E6BF6F}"/>
    <hyperlink ref="P35" r:id="rId118" xr:uid="{8B35628A-AAAE-D74C-8994-7E102F6C0CC1}"/>
    <hyperlink ref="S35" r:id="rId119" xr:uid="{5304BFB0-EE5B-744B-9E00-657488A83BDC}"/>
    <hyperlink ref="V35" r:id="rId120" xr:uid="{A3644B3F-E056-B74C-890F-F4C56DF34720}"/>
    <hyperlink ref="V36" r:id="rId121" xr:uid="{129F8048-9E45-B243-A954-3E667EDF2007}"/>
    <hyperlink ref="Y36" r:id="rId122" xr:uid="{2D9049A8-B703-A14D-81AE-204AA6201DEE}"/>
    <hyperlink ref="Y35" r:id="rId123" xr:uid="{384CF491-01AC-B848-BB48-B8053AD8E925}"/>
    <hyperlink ref="S36" r:id="rId124" xr:uid="{FF013F74-13D3-9D40-8C27-69D254F9DE93}"/>
    <hyperlink ref="P36" r:id="rId125" xr:uid="{4D9F9C29-52D1-464C-81D8-ED3306A243FC}"/>
    <hyperlink ref="P38" r:id="rId126" display="https://nuevo.leychile.cl/servicios/Consulta/Exportar?radioExportar=Normas&amp;exportar_formato=pdf&amp;nombrearchivo=Decreto-11_18-MAR-2022&amp;exportar_con_notas_bcn=True&amp;exportar_con_notas_originales=True&amp;exportar_con_notas_al_pie=True&amp;hddResultadoExportar=1173877.2022-03-18.0.0%23" xr:uid="{CB1F46EB-640A-B04E-9AD2-B8E05EF4BF3C}"/>
    <hyperlink ref="S38" r:id="rId127" display="https://nuevo.leychile.cl/servicios/Consulta/Exportar?radioExportar=Normas&amp;exportar_formato=pdf&amp;nombrearchivo=Decreto-11_18-MAR-2022&amp;exportar_con_notas_bcn=True&amp;exportar_con_notas_originales=True&amp;exportar_con_notas_al_pie=True&amp;hddResultadoExportar=1173877.2022-03-18.0.0%23" xr:uid="{C6470D5F-571F-BE4C-B157-197A1FC5DA97}"/>
    <hyperlink ref="V38" r:id="rId128" xr:uid="{3073B973-5CE3-3B4C-83BF-8725546D9B57}"/>
    <hyperlink ref="V39" r:id="rId129" xr:uid="{C33D8597-7F19-BE4D-B946-A9BCE88CA8C2}"/>
    <hyperlink ref="Y39" r:id="rId130" xr:uid="{55A9AAC7-73B7-6944-B1D6-1EF7932B0F12}"/>
    <hyperlink ref="Y38" r:id="rId131" xr:uid="{D6A1F625-E5DE-0B47-8DBC-16760FE0DF84}"/>
    <hyperlink ref="P39" r:id="rId132" xr:uid="{F66AE031-0C90-D942-8147-C8F171E3AF35}"/>
    <hyperlink ref="S39" r:id="rId133" xr:uid="{A48A611B-F6F1-7D4C-94B7-64BFD486E27E}"/>
    <hyperlink ref="P41" r:id="rId134" xr:uid="{BE407D1A-B828-254E-B9F2-4E56CAD6E8D1}"/>
    <hyperlink ref="S41" r:id="rId135" xr:uid="{2B7BBAD2-387B-E947-A226-1963BD032F34}"/>
    <hyperlink ref="P43" r:id="rId136" location=":~:text=Desde%20%241.990%2Fmes&amp;text=La%20tarde%20de%20este%20domingo,comando%20de%20Jos%C3%A9%20Antonio%20Kast." display="https://www.latercera.com/politica/noticia/subsecretaria-paula-daza-presento-su-renuncia-al-presidente-sebastian-pinera-para-unirse-al-comando-de-kast/KZ65A6ZSF5HMBOPNCZC7UFO6OI/#:~:text=Desde%20%241.990%2Fmes&amp;text=La%20tarde%20de%20este%20domingo,comando%20de%20Jos%C3%A9%20Antonio%20Kast." xr:uid="{EB7946FB-51EB-5D4F-8C17-0E9C8FC20E03}"/>
    <hyperlink ref="S43" r:id="rId137" location=":~:text=Desde%20%241.990%2Fmes&amp;text=La%20tarde%20de%20este%20domingo,comando%20de%20Jos%C3%A9%20Antonio%20Kast." display="https://www.latercera.com/politica/noticia/subsecretaria-paula-daza-presento-su-renuncia-al-presidente-sebastian-pinera-para-unirse-al-comando-de-kast/KZ65A6ZSF5HMBOPNCZC7UFO6OI/#:~:text=Desde%20%241.990%2Fmes&amp;text=La%20tarde%20de%20este%20domingo,comando%20de%20Jos%C3%A9%20Antonio%20Kast." xr:uid="{D700FDF7-76C5-0745-A9F5-AA416E23D819}"/>
    <hyperlink ref="V43" r:id="rId138" xr:uid="{B737274D-3B43-8C4F-97BB-28878333C757}"/>
    <hyperlink ref="V44" r:id="rId139" xr:uid="{6C026A0D-CAFF-5F4A-89BA-049EBEEC27F9}"/>
    <hyperlink ref="Y43" r:id="rId140" xr:uid="{73316967-383E-8141-865B-6388C04DB7EF}"/>
    <hyperlink ref="P44" r:id="rId141" xr:uid="{4665B8E1-91F9-E34A-900F-C272C3160C7B}"/>
    <hyperlink ref="P46" r:id="rId142" xr:uid="{237752C0-AE6B-1742-ADBD-AE0677EE978F}"/>
    <hyperlink ref="S46" r:id="rId143" xr:uid="{D32E4011-F550-5D45-BE45-F3A15EFD813D}"/>
    <hyperlink ref="V46" r:id="rId144" xr:uid="{FE9E93E0-D6B1-1146-AF5D-07001C3CEB92}"/>
    <hyperlink ref="P48" r:id="rId145" xr:uid="{EFF852AC-CF79-2F41-92F6-0CD2035732E6}"/>
    <hyperlink ref="S48" r:id="rId146" xr:uid="{5B1DCCE9-9032-6440-9DF8-1854588CA4BD}"/>
    <hyperlink ref="V48" r:id="rId147" xr:uid="{EEE8A5FC-F17C-2A42-A660-D1822E3599AB}"/>
    <hyperlink ref="Y48" r:id="rId148" xr:uid="{DA968D98-BC80-8746-A78D-10BF4A83E6ED}"/>
    <hyperlink ref="V50" r:id="rId149" xr:uid="{7E1DD9BD-90CD-0743-BC63-58A878ABC9D1}"/>
    <hyperlink ref="Y50" r:id="rId150" xr:uid="{AEE8753E-68C0-7142-80F6-C344BE70C4B1}"/>
    <hyperlink ref="P52" r:id="rId151" xr:uid="{A462D1D2-0D2A-7642-B939-5D33651E9372}"/>
    <hyperlink ref="S52" r:id="rId152" xr:uid="{C1785002-A11D-B54D-BE25-989A1851D72B}"/>
    <hyperlink ref="V52" r:id="rId153" xr:uid="{2808BAED-D748-AA4B-88A8-95C46DE69081}"/>
    <hyperlink ref="V53" r:id="rId154" xr:uid="{54B1A8A3-B964-A14B-AB22-7A37A742B073}"/>
    <hyperlink ref="Y52" r:id="rId155" xr:uid="{A8911242-A829-394F-A4A2-16E59C4BB9D6}"/>
    <hyperlink ref="P53" r:id="rId156" xr:uid="{A6947E3D-2D36-754C-AA9D-795E47DD3B59}"/>
    <hyperlink ref="S53" r:id="rId157" xr:uid="{DD70FF64-8FA5-1147-8935-7C79B67B8D4D}"/>
    <hyperlink ref="Y53" r:id="rId158" xr:uid="{345C21F9-45B3-C041-ABD7-64F2DDF57657}"/>
    <hyperlink ref="P55" r:id="rId159" xr:uid="{E9FDA742-A19B-FA43-AA6C-888DA8735685}"/>
    <hyperlink ref="S55" r:id="rId160" xr:uid="{982F4862-ED29-D245-98AF-EFA152AA8918}"/>
    <hyperlink ref="V55" r:id="rId161" xr:uid="{A794C1A9-06C2-5843-9B70-86EC389EA791}"/>
    <hyperlink ref="Y55" r:id="rId162" xr:uid="{9007A009-9956-CC4F-9E23-30C34A3A8B45}"/>
    <hyperlink ref="P57" r:id="rId163" location="!" xr:uid="{28FA0C75-9299-A143-8691-4ABDDC9ABE43}"/>
    <hyperlink ref="S57" r:id="rId164" location=":~:text=Que%2C%20mediante%20carta%20de%208,11%20de%20marzo%20de%202022." xr:uid="{4E6FEDCD-FCB7-FC4A-BBCF-011FFA7909A0}"/>
    <hyperlink ref="V57" r:id="rId165" xr:uid="{C592F17A-8F01-E245-9CD5-CA9CFB19BC25}"/>
    <hyperlink ref="Y57" r:id="rId166" xr:uid="{A004F79E-9928-A143-9098-6457B73B9708}"/>
    <hyperlink ref="P59" r:id="rId167" xr:uid="{652EA3FC-5DE8-B744-B35F-FB0387CE4DCC}"/>
    <hyperlink ref="S59" r:id="rId168" xr:uid="{850E0FD3-844B-EC4F-9B53-AD0E62C95152}"/>
    <hyperlink ref="V59" r:id="rId169" xr:uid="{EC13F2FE-9FDA-974F-AF98-1533A97C9A3B}"/>
    <hyperlink ref="Y59" r:id="rId170" xr:uid="{0CA256CF-656B-8242-B1E7-8BCEFD2A0D14}"/>
    <hyperlink ref="P61" r:id="rId171" xr:uid="{3CAAF0BF-A192-CF43-B316-912275E0B1C6}"/>
    <hyperlink ref="S61" r:id="rId172" xr:uid="{2EFCEB47-2BAC-AD47-9267-A5F1CFEC7BD4}"/>
    <hyperlink ref="V61" r:id="rId173" xr:uid="{25C7F6DC-FD3D-864C-9FC1-119B41588D55}"/>
    <hyperlink ref="Y61" r:id="rId174" xr:uid="{F8EF9292-DE03-F345-95F7-9E94B26E24B4}"/>
    <hyperlink ref="S63" r:id="rId175" xr:uid="{263E6FAB-BE18-FA4B-87B9-33BB6AC68509}"/>
    <hyperlink ref="V63" r:id="rId176" xr:uid="{8D2964D0-A4A4-4643-B1EF-8480D4091CA5}"/>
    <hyperlink ref="Y63" r:id="rId177" xr:uid="{EA62FCEB-7D72-DB43-97AD-AF45B9DCED22}"/>
    <hyperlink ref="P65" r:id="rId178" xr:uid="{2A0B1284-2E86-8B42-A1FF-39181AC8EBB7}"/>
    <hyperlink ref="S65" r:id="rId179" xr:uid="{A908A059-91DC-E147-901E-21909B005970}"/>
    <hyperlink ref="V65" r:id="rId180" xr:uid="{60435F1C-7846-A948-BB54-FD93CB65E910}"/>
    <hyperlink ref="V66" r:id="rId181" xr:uid="{9899F8B3-C7FB-1A47-950D-74E3506FF22E}"/>
    <hyperlink ref="Y65" r:id="rId182" xr:uid="{8EEB4736-CC6C-264F-888F-6D1E33604CBA}"/>
    <hyperlink ref="Y66" r:id="rId183" xr:uid="{4DC588A8-E7E2-5847-9339-6DB9491EF68C}"/>
    <hyperlink ref="P66" r:id="rId184" xr:uid="{0D5814D8-BA76-F745-827C-7717897F5C0B}"/>
    <hyperlink ref="S66" r:id="rId185" xr:uid="{4002ED22-E966-5D47-A374-1516E19AE120}"/>
    <hyperlink ref="P68" r:id="rId186" xr:uid="{F3457AD2-34EB-4446-ADEF-AD64660AE02F}"/>
    <hyperlink ref="S68" r:id="rId187" xr:uid="{6FDA3695-B855-1244-8A0A-058956CC5167}"/>
    <hyperlink ref="V68" r:id="rId188" xr:uid="{795E19B6-2B28-BF43-8BDA-43A3C6DBA3CA}"/>
    <hyperlink ref="Y68" r:id="rId189" xr:uid="{B499FB0A-62B6-D742-9C64-D356D4B8246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44745-C581-1D4E-B6DA-2C5B081758D0}">
  <dimension ref="A1:AI307"/>
  <sheetViews>
    <sheetView topLeftCell="L1" workbookViewId="0">
      <selection activeCell="R1" sqref="R1"/>
    </sheetView>
  </sheetViews>
  <sheetFormatPr baseColWidth="10" defaultColWidth="11.42578125" defaultRowHeight="15" x14ac:dyDescent="0.25"/>
  <cols>
    <col min="1" max="1" width="32.42578125" customWidth="1"/>
    <col min="2" max="2" width="11" customWidth="1"/>
    <col min="3" max="3" width="6.28515625" customWidth="1"/>
    <col min="6" max="6" width="5.85546875" customWidth="1"/>
    <col min="9" max="9" width="6" customWidth="1"/>
    <col min="12" max="12" width="6.28515625" customWidth="1"/>
    <col min="15" max="15" width="6.85546875" customWidth="1"/>
    <col min="19" max="19" width="31.42578125" style="3" customWidth="1"/>
    <col min="20" max="20" width="50.42578125" customWidth="1"/>
    <col min="21" max="21" width="12" style="3" customWidth="1"/>
    <col min="22" max="22" width="6.7109375" customWidth="1"/>
    <col min="25" max="25" width="6.7109375" customWidth="1"/>
    <col min="28" max="28" width="6.28515625" customWidth="1"/>
    <col min="31" max="31" width="6.7109375" customWidth="1"/>
    <col min="34" max="34" width="6.28515625" customWidth="1"/>
  </cols>
  <sheetData>
    <row r="1" spans="1:35" x14ac:dyDescent="0.25">
      <c r="A1" s="383" t="s">
        <v>3052</v>
      </c>
      <c r="B1" s="383"/>
      <c r="C1" s="383"/>
      <c r="D1" s="383"/>
      <c r="E1" s="383"/>
      <c r="F1" s="383"/>
      <c r="G1" s="383"/>
      <c r="H1" s="383"/>
      <c r="I1" s="383"/>
      <c r="J1" s="383"/>
      <c r="K1" s="383"/>
      <c r="L1" s="383"/>
      <c r="M1" s="383"/>
      <c r="N1" s="383"/>
      <c r="O1" s="383"/>
      <c r="P1" s="383"/>
    </row>
    <row r="2" spans="1:35" ht="37.5" customHeight="1" x14ac:dyDescent="0.25">
      <c r="A2" s="383"/>
      <c r="B2" s="383"/>
      <c r="C2" s="383"/>
      <c r="D2" s="383"/>
      <c r="E2" s="383"/>
      <c r="F2" s="383"/>
      <c r="G2" s="383"/>
      <c r="H2" s="383"/>
      <c r="I2" s="383"/>
      <c r="J2" s="383"/>
      <c r="K2" s="383"/>
      <c r="L2" s="383"/>
      <c r="M2" s="383"/>
      <c r="N2" s="383"/>
      <c r="O2" s="383"/>
      <c r="P2" s="383"/>
    </row>
    <row r="3" spans="1:35" ht="40.5" customHeight="1" x14ac:dyDescent="0.25">
      <c r="A3" s="259" t="s">
        <v>14</v>
      </c>
      <c r="B3" s="259">
        <v>2020</v>
      </c>
      <c r="C3" s="260" t="s">
        <v>1062</v>
      </c>
      <c r="D3" s="261" t="s">
        <v>1063</v>
      </c>
      <c r="E3" s="259">
        <v>2021</v>
      </c>
      <c r="F3" s="260" t="s">
        <v>1062</v>
      </c>
      <c r="G3" s="261" t="s">
        <v>1063</v>
      </c>
      <c r="H3" s="259">
        <v>2022</v>
      </c>
      <c r="I3" s="260" t="s">
        <v>1062</v>
      </c>
      <c r="J3" s="261" t="s">
        <v>1063</v>
      </c>
      <c r="K3" s="259">
        <v>2023</v>
      </c>
      <c r="L3" s="260" t="s">
        <v>1062</v>
      </c>
      <c r="M3" s="261" t="s">
        <v>1063</v>
      </c>
      <c r="N3" s="260">
        <v>2024</v>
      </c>
      <c r="O3" s="260" t="s">
        <v>1062</v>
      </c>
      <c r="P3" s="261" t="s">
        <v>1063</v>
      </c>
      <c r="S3"/>
      <c r="T3" s="3"/>
      <c r="U3" s="264">
        <v>2020</v>
      </c>
      <c r="V3" s="265" t="s">
        <v>1062</v>
      </c>
      <c r="W3" s="266" t="s">
        <v>1063</v>
      </c>
      <c r="X3" s="264">
        <v>2021</v>
      </c>
      <c r="Y3" s="265" t="s">
        <v>1062</v>
      </c>
      <c r="Z3" s="266" t="s">
        <v>1063</v>
      </c>
      <c r="AA3" s="264">
        <v>2022</v>
      </c>
      <c r="AB3" s="278" t="s">
        <v>1062</v>
      </c>
      <c r="AC3" s="266" t="s">
        <v>1063</v>
      </c>
      <c r="AD3" s="264">
        <v>2023</v>
      </c>
      <c r="AE3" s="265" t="s">
        <v>1062</v>
      </c>
      <c r="AF3" s="266" t="s">
        <v>1063</v>
      </c>
      <c r="AG3" s="264">
        <v>2024</v>
      </c>
      <c r="AH3" s="265" t="s">
        <v>1062</v>
      </c>
      <c r="AI3" s="266" t="s">
        <v>1063</v>
      </c>
    </row>
    <row r="4" spans="1:35" ht="15.75" x14ac:dyDescent="0.25">
      <c r="A4" t="s">
        <v>15</v>
      </c>
      <c r="B4" s="140" t="s">
        <v>296</v>
      </c>
      <c r="C4" s="1">
        <v>1</v>
      </c>
      <c r="D4" s="21" t="s">
        <v>299</v>
      </c>
      <c r="E4" s="22" t="s">
        <v>297</v>
      </c>
      <c r="F4">
        <v>0</v>
      </c>
      <c r="G4" s="21" t="s">
        <v>3054</v>
      </c>
      <c r="H4" s="22" t="s">
        <v>297</v>
      </c>
      <c r="I4">
        <v>0</v>
      </c>
      <c r="J4" s="21" t="s">
        <v>3054</v>
      </c>
      <c r="K4" s="22" t="s">
        <v>298</v>
      </c>
      <c r="L4">
        <v>0</v>
      </c>
      <c r="M4" s="21" t="s">
        <v>3055</v>
      </c>
      <c r="N4" t="s">
        <v>298</v>
      </c>
      <c r="O4">
        <v>0</v>
      </c>
      <c r="P4" s="2" t="s">
        <v>3055</v>
      </c>
      <c r="S4"/>
      <c r="T4" s="262" t="s">
        <v>1584</v>
      </c>
      <c r="U4" s="267"/>
      <c r="V4" s="263"/>
      <c r="W4" s="268"/>
      <c r="X4" s="267"/>
      <c r="Y4" s="263"/>
      <c r="Z4" s="268"/>
      <c r="AA4" s="267"/>
      <c r="AB4" s="279"/>
      <c r="AC4" s="268"/>
      <c r="AD4" s="267"/>
      <c r="AE4" s="263"/>
      <c r="AF4" s="268"/>
      <c r="AG4" s="267"/>
      <c r="AH4" s="263"/>
      <c r="AI4" s="268"/>
    </row>
    <row r="5" spans="1:35" ht="45" x14ac:dyDescent="0.25">
      <c r="A5" t="s">
        <v>278</v>
      </c>
      <c r="B5" s="140" t="s">
        <v>300</v>
      </c>
      <c r="C5" s="1">
        <v>1</v>
      </c>
      <c r="D5" s="21" t="s">
        <v>304</v>
      </c>
      <c r="E5" s="140" t="s">
        <v>301</v>
      </c>
      <c r="F5" s="1">
        <v>1</v>
      </c>
      <c r="G5" s="21" t="s">
        <v>3056</v>
      </c>
      <c r="H5" s="140" t="s">
        <v>301</v>
      </c>
      <c r="I5" s="1">
        <v>1</v>
      </c>
      <c r="J5" s="21" t="s">
        <v>3056</v>
      </c>
      <c r="K5" s="22" t="s">
        <v>302</v>
      </c>
      <c r="L5">
        <v>0</v>
      </c>
      <c r="M5" s="21" t="s">
        <v>305</v>
      </c>
      <c r="N5" t="s">
        <v>303</v>
      </c>
      <c r="O5">
        <v>0</v>
      </c>
      <c r="P5" s="2" t="s">
        <v>306</v>
      </c>
      <c r="S5"/>
      <c r="T5" s="3" t="s">
        <v>1585</v>
      </c>
      <c r="U5" s="143" t="s">
        <v>1586</v>
      </c>
      <c r="V5" s="241">
        <v>0</v>
      </c>
      <c r="W5" s="133" t="s">
        <v>1779</v>
      </c>
      <c r="X5" s="143" t="s">
        <v>1586</v>
      </c>
      <c r="Y5" s="241">
        <v>0</v>
      </c>
      <c r="Z5" s="133" t="s">
        <v>1779</v>
      </c>
      <c r="AA5" s="143" t="s">
        <v>1586</v>
      </c>
      <c r="AB5" s="241">
        <v>0</v>
      </c>
      <c r="AC5" s="132" t="s">
        <v>1780</v>
      </c>
      <c r="AD5" s="213" t="s">
        <v>1587</v>
      </c>
      <c r="AE5" s="276">
        <v>1</v>
      </c>
      <c r="AF5" s="133" t="s">
        <v>1780</v>
      </c>
      <c r="AG5" s="143" t="s">
        <v>1587</v>
      </c>
      <c r="AH5" s="241">
        <v>1</v>
      </c>
      <c r="AI5" s="133" t="s">
        <v>1781</v>
      </c>
    </row>
    <row r="6" spans="1:35" ht="30" x14ac:dyDescent="0.25">
      <c r="A6" t="s">
        <v>234</v>
      </c>
      <c r="B6" s="22" t="s">
        <v>307</v>
      </c>
      <c r="C6">
        <v>0</v>
      </c>
      <c r="D6" s="21" t="s">
        <v>3053</v>
      </c>
      <c r="E6" s="22" t="s">
        <v>307</v>
      </c>
      <c r="F6">
        <v>0</v>
      </c>
      <c r="G6" s="21" t="s">
        <v>3053</v>
      </c>
      <c r="H6" s="22" t="s">
        <v>307</v>
      </c>
      <c r="I6">
        <v>0</v>
      </c>
      <c r="J6" s="21" t="s">
        <v>3053</v>
      </c>
      <c r="K6" s="140" t="s">
        <v>308</v>
      </c>
      <c r="L6" s="1">
        <v>1</v>
      </c>
      <c r="M6" s="21" t="s">
        <v>3057</v>
      </c>
      <c r="N6" s="1" t="s">
        <v>308</v>
      </c>
      <c r="O6" s="1">
        <v>1</v>
      </c>
      <c r="P6" s="2" t="s">
        <v>3057</v>
      </c>
      <c r="S6"/>
      <c r="T6" s="3" t="s">
        <v>1588</v>
      </c>
      <c r="U6" s="143" t="s">
        <v>1589</v>
      </c>
      <c r="V6" s="241">
        <v>0</v>
      </c>
      <c r="W6" s="133" t="s">
        <v>1782</v>
      </c>
      <c r="X6" s="22" t="s">
        <v>1590</v>
      </c>
      <c r="Y6" s="14">
        <v>0</v>
      </c>
      <c r="Z6" s="156" t="s">
        <v>1783</v>
      </c>
      <c r="AA6" s="22" t="s">
        <v>1591</v>
      </c>
      <c r="AB6" s="14">
        <v>0</v>
      </c>
      <c r="AC6" s="156" t="s">
        <v>1784</v>
      </c>
      <c r="AD6" s="22" t="s">
        <v>1591</v>
      </c>
      <c r="AE6" s="14">
        <v>0</v>
      </c>
      <c r="AF6" s="156" t="s">
        <v>1785</v>
      </c>
      <c r="AG6" s="22" t="s">
        <v>1592</v>
      </c>
      <c r="AH6" s="14">
        <v>0</v>
      </c>
      <c r="AI6" s="156" t="s">
        <v>1781</v>
      </c>
    </row>
    <row r="7" spans="1:35" ht="32.1" customHeight="1" x14ac:dyDescent="0.25">
      <c r="A7" t="s">
        <v>22</v>
      </c>
      <c r="B7" s="22" t="s">
        <v>309</v>
      </c>
      <c r="C7">
        <v>0</v>
      </c>
      <c r="D7" s="21" t="s">
        <v>312</v>
      </c>
      <c r="E7" s="22" t="s">
        <v>310</v>
      </c>
      <c r="F7">
        <v>0</v>
      </c>
      <c r="G7" s="21" t="s">
        <v>3058</v>
      </c>
      <c r="H7" s="22" t="s">
        <v>310</v>
      </c>
      <c r="I7">
        <v>0</v>
      </c>
      <c r="J7" s="21" t="s">
        <v>3058</v>
      </c>
      <c r="K7" s="22" t="s">
        <v>311</v>
      </c>
      <c r="L7">
        <v>0</v>
      </c>
      <c r="M7" s="21" t="s">
        <v>3059</v>
      </c>
      <c r="N7" t="s">
        <v>311</v>
      </c>
      <c r="O7">
        <v>0</v>
      </c>
      <c r="P7" s="2" t="s">
        <v>3059</v>
      </c>
      <c r="S7"/>
      <c r="T7" s="3" t="s">
        <v>1593</v>
      </c>
      <c r="U7" s="491" t="s">
        <v>2903</v>
      </c>
      <c r="V7" s="492" t="s">
        <v>670</v>
      </c>
      <c r="W7" s="493" t="s">
        <v>289</v>
      </c>
      <c r="X7" s="143" t="s">
        <v>1594</v>
      </c>
      <c r="Y7" s="241">
        <v>0</v>
      </c>
      <c r="Z7" s="133" t="s">
        <v>1786</v>
      </c>
      <c r="AA7" s="143" t="s">
        <v>1594</v>
      </c>
      <c r="AB7" s="241">
        <v>0</v>
      </c>
      <c r="AC7" s="280" t="s">
        <v>1787</v>
      </c>
      <c r="AD7" s="22" t="s">
        <v>1595</v>
      </c>
      <c r="AE7" s="14">
        <v>0</v>
      </c>
      <c r="AF7" s="280" t="s">
        <v>1787</v>
      </c>
      <c r="AG7" s="22" t="s">
        <v>1595</v>
      </c>
      <c r="AH7" s="14">
        <v>0</v>
      </c>
      <c r="AI7" s="156" t="s">
        <v>1781</v>
      </c>
    </row>
    <row r="8" spans="1:35" ht="15.75" x14ac:dyDescent="0.25">
      <c r="A8" t="s">
        <v>279</v>
      </c>
      <c r="B8" s="22" t="s">
        <v>313</v>
      </c>
      <c r="C8">
        <v>0</v>
      </c>
      <c r="D8" s="21" t="s">
        <v>3060</v>
      </c>
      <c r="E8" s="22" t="s">
        <v>313</v>
      </c>
      <c r="F8">
        <v>0</v>
      </c>
      <c r="G8" s="21" t="s">
        <v>3060</v>
      </c>
      <c r="H8" s="140" t="s">
        <v>314</v>
      </c>
      <c r="I8" s="1">
        <v>1</v>
      </c>
      <c r="J8" s="21" t="s">
        <v>3061</v>
      </c>
      <c r="K8" s="140" t="s">
        <v>314</v>
      </c>
      <c r="L8" s="1">
        <v>1</v>
      </c>
      <c r="M8" s="21" t="s">
        <v>3061</v>
      </c>
      <c r="N8" s="1" t="s">
        <v>314</v>
      </c>
      <c r="O8" s="1">
        <v>1</v>
      </c>
      <c r="P8" s="2" t="s">
        <v>3061</v>
      </c>
      <c r="S8"/>
      <c r="T8" s="262" t="s">
        <v>1319</v>
      </c>
      <c r="U8" s="138"/>
      <c r="V8" s="273"/>
      <c r="W8" s="139"/>
      <c r="X8" s="138"/>
      <c r="Y8" s="273"/>
      <c r="Z8" s="139"/>
      <c r="AA8" s="138"/>
      <c r="AB8" s="273"/>
      <c r="AC8" s="139"/>
      <c r="AD8" s="138"/>
      <c r="AE8" s="273"/>
      <c r="AF8" s="139"/>
      <c r="AG8" s="138"/>
      <c r="AH8" s="273"/>
      <c r="AI8" s="139"/>
    </row>
    <row r="9" spans="1:35" ht="15.95" customHeight="1" x14ac:dyDescent="0.25">
      <c r="A9" t="s">
        <v>274</v>
      </c>
      <c r="B9" s="22" t="s">
        <v>315</v>
      </c>
      <c r="C9">
        <v>0</v>
      </c>
      <c r="D9" s="21" t="s">
        <v>318</v>
      </c>
      <c r="E9" s="22" t="s">
        <v>316</v>
      </c>
      <c r="F9">
        <v>0</v>
      </c>
      <c r="G9" s="21" t="s">
        <v>3062</v>
      </c>
      <c r="H9" s="22" t="s">
        <v>316</v>
      </c>
      <c r="I9">
        <v>0</v>
      </c>
      <c r="J9" s="21" t="s">
        <v>3062</v>
      </c>
      <c r="K9" s="22" t="s">
        <v>317</v>
      </c>
      <c r="L9">
        <v>0</v>
      </c>
      <c r="M9" s="21" t="s">
        <v>3063</v>
      </c>
      <c r="N9" t="s">
        <v>317</v>
      </c>
      <c r="O9">
        <v>0</v>
      </c>
      <c r="P9" s="2" t="s">
        <v>3063</v>
      </c>
      <c r="S9"/>
      <c r="T9" s="3" t="s">
        <v>1596</v>
      </c>
      <c r="U9" s="143" t="s">
        <v>1597</v>
      </c>
      <c r="V9" s="241">
        <v>0</v>
      </c>
      <c r="W9" s="133" t="s">
        <v>1788</v>
      </c>
      <c r="X9" s="143" t="s">
        <v>1597</v>
      </c>
      <c r="Y9" s="241">
        <v>0</v>
      </c>
      <c r="Z9" s="280" t="s">
        <v>1788</v>
      </c>
      <c r="AA9" s="143" t="s">
        <v>1598</v>
      </c>
      <c r="AB9" s="241">
        <v>0</v>
      </c>
      <c r="AC9" s="133" t="s">
        <v>3086</v>
      </c>
      <c r="AD9" s="143" t="s">
        <v>1598</v>
      </c>
      <c r="AE9" s="241">
        <v>0</v>
      </c>
      <c r="AF9" s="133" t="s">
        <v>3086</v>
      </c>
      <c r="AG9" s="143" t="s">
        <v>1598</v>
      </c>
      <c r="AH9" s="241">
        <v>0</v>
      </c>
      <c r="AI9" s="133" t="s">
        <v>3086</v>
      </c>
    </row>
    <row r="10" spans="1:35" x14ac:dyDescent="0.25">
      <c r="A10" t="s">
        <v>139</v>
      </c>
      <c r="B10" s="22" t="s">
        <v>319</v>
      </c>
      <c r="C10">
        <v>0</v>
      </c>
      <c r="D10" s="21" t="s">
        <v>3064</v>
      </c>
      <c r="E10" s="22" t="s">
        <v>319</v>
      </c>
      <c r="F10">
        <v>0</v>
      </c>
      <c r="G10" s="21" t="s">
        <v>3064</v>
      </c>
      <c r="H10" s="22" t="s">
        <v>319</v>
      </c>
      <c r="I10">
        <v>0</v>
      </c>
      <c r="J10" s="21" t="s">
        <v>3064</v>
      </c>
      <c r="K10" s="140" t="s">
        <v>320</v>
      </c>
      <c r="L10" s="1">
        <v>1</v>
      </c>
      <c r="M10" s="21" t="s">
        <v>3065</v>
      </c>
      <c r="N10" s="1" t="s">
        <v>320</v>
      </c>
      <c r="O10" s="1">
        <v>1</v>
      </c>
      <c r="P10" s="422" t="s">
        <v>321</v>
      </c>
      <c r="Q10" s="422"/>
      <c r="S10"/>
      <c r="T10" s="3" t="s">
        <v>1599</v>
      </c>
      <c r="U10" s="143" t="s">
        <v>1600</v>
      </c>
      <c r="V10" s="241">
        <v>0</v>
      </c>
      <c r="W10" s="133" t="s">
        <v>1789</v>
      </c>
      <c r="X10" s="143" t="s">
        <v>1600</v>
      </c>
      <c r="Y10" s="241">
        <v>0</v>
      </c>
      <c r="Z10" s="280" t="s">
        <v>1789</v>
      </c>
      <c r="AA10" s="140" t="s">
        <v>1601</v>
      </c>
      <c r="AB10" s="24">
        <v>1</v>
      </c>
      <c r="AC10" s="156" t="s">
        <v>3086</v>
      </c>
      <c r="AD10" s="140" t="s">
        <v>1602</v>
      </c>
      <c r="AE10" s="24">
        <v>1</v>
      </c>
      <c r="AF10" s="156" t="s">
        <v>3086</v>
      </c>
      <c r="AG10" s="140" t="s">
        <v>1602</v>
      </c>
      <c r="AH10" s="24">
        <v>1</v>
      </c>
      <c r="AI10" s="156" t="s">
        <v>3086</v>
      </c>
    </row>
    <row r="11" spans="1:35" ht="21" customHeight="1" x14ac:dyDescent="0.25">
      <c r="A11" t="s">
        <v>280</v>
      </c>
      <c r="B11" s="22" t="s">
        <v>316</v>
      </c>
      <c r="C11">
        <v>0</v>
      </c>
      <c r="D11" s="21" t="s">
        <v>324</v>
      </c>
      <c r="E11" s="140" t="s">
        <v>322</v>
      </c>
      <c r="F11" s="1">
        <v>1</v>
      </c>
      <c r="G11" s="21" t="s">
        <v>3066</v>
      </c>
      <c r="H11" s="140" t="s">
        <v>322</v>
      </c>
      <c r="I11" s="1">
        <v>1</v>
      </c>
      <c r="J11" s="21" t="s">
        <v>3066</v>
      </c>
      <c r="K11" s="22" t="s">
        <v>323</v>
      </c>
      <c r="L11">
        <v>0</v>
      </c>
      <c r="M11" s="21" t="s">
        <v>3067</v>
      </c>
      <c r="N11" t="s">
        <v>323</v>
      </c>
      <c r="O11">
        <v>0</v>
      </c>
      <c r="P11" s="2" t="s">
        <v>3067</v>
      </c>
      <c r="S11"/>
      <c r="T11" s="3" t="s">
        <v>1593</v>
      </c>
      <c r="U11" s="143" t="s">
        <v>1603</v>
      </c>
      <c r="V11" s="241">
        <v>0</v>
      </c>
      <c r="W11" s="133" t="s">
        <v>1790</v>
      </c>
      <c r="X11" s="143" t="s">
        <v>1603</v>
      </c>
      <c r="Y11" s="241">
        <v>0</v>
      </c>
      <c r="Z11" s="280" t="s">
        <v>1790</v>
      </c>
      <c r="AA11" s="22" t="s">
        <v>1604</v>
      </c>
      <c r="AB11" s="14">
        <v>0</v>
      </c>
      <c r="AC11" s="156" t="s">
        <v>1791</v>
      </c>
      <c r="AD11" s="22" t="s">
        <v>1605</v>
      </c>
      <c r="AE11" s="14">
        <v>0</v>
      </c>
      <c r="AF11" s="156" t="s">
        <v>1792</v>
      </c>
      <c r="AG11" s="140" t="s">
        <v>1606</v>
      </c>
      <c r="AH11" s="24">
        <v>1</v>
      </c>
      <c r="AI11" s="156" t="s">
        <v>1793</v>
      </c>
    </row>
    <row r="12" spans="1:35" ht="15.75" x14ac:dyDescent="0.25">
      <c r="A12" t="s">
        <v>281</v>
      </c>
      <c r="B12" s="140" t="s">
        <v>325</v>
      </c>
      <c r="C12" s="1">
        <v>1</v>
      </c>
      <c r="D12" s="21" t="s">
        <v>3068</v>
      </c>
      <c r="E12" s="140" t="s">
        <v>325</v>
      </c>
      <c r="F12" s="1">
        <v>1</v>
      </c>
      <c r="G12" s="21" t="s">
        <v>3068</v>
      </c>
      <c r="H12" s="140" t="s">
        <v>325</v>
      </c>
      <c r="I12" s="1">
        <v>1</v>
      </c>
      <c r="J12" s="21" t="s">
        <v>3068</v>
      </c>
      <c r="K12" s="140" t="s">
        <v>326</v>
      </c>
      <c r="L12" s="1">
        <v>1</v>
      </c>
      <c r="M12" s="21" t="s">
        <v>3069</v>
      </c>
      <c r="N12" s="1" t="s">
        <v>326</v>
      </c>
      <c r="O12" s="1">
        <v>1</v>
      </c>
      <c r="P12" s="2" t="s">
        <v>3069</v>
      </c>
      <c r="S12"/>
      <c r="T12" s="262" t="s">
        <v>1048</v>
      </c>
      <c r="U12" s="138"/>
      <c r="V12" s="273"/>
      <c r="W12" s="139"/>
      <c r="X12" s="138"/>
      <c r="Y12" s="273"/>
      <c r="Z12" s="139"/>
      <c r="AA12" s="138"/>
      <c r="AB12" s="273"/>
      <c r="AC12" s="139"/>
      <c r="AD12" s="138"/>
      <c r="AE12" s="273"/>
      <c r="AF12" s="139"/>
      <c r="AG12" s="138"/>
      <c r="AH12" s="273"/>
      <c r="AI12" s="139"/>
    </row>
    <row r="13" spans="1:35" ht="15.95" customHeight="1" x14ac:dyDescent="0.25">
      <c r="A13" t="s">
        <v>282</v>
      </c>
      <c r="B13" s="22" t="s">
        <v>327</v>
      </c>
      <c r="C13">
        <v>0</v>
      </c>
      <c r="D13" s="21" t="s">
        <v>330</v>
      </c>
      <c r="E13" s="22" t="s">
        <v>328</v>
      </c>
      <c r="F13">
        <v>0</v>
      </c>
      <c r="G13" s="21" t="s">
        <v>3070</v>
      </c>
      <c r="H13" s="22" t="s">
        <v>328</v>
      </c>
      <c r="I13">
        <v>0</v>
      </c>
      <c r="J13" s="21" t="s">
        <v>3070</v>
      </c>
      <c r="K13" s="140" t="s">
        <v>329</v>
      </c>
      <c r="L13" s="1">
        <v>1</v>
      </c>
      <c r="M13" s="21" t="s">
        <v>3071</v>
      </c>
      <c r="N13" s="1" t="s">
        <v>329</v>
      </c>
      <c r="O13" s="1">
        <v>1</v>
      </c>
      <c r="P13" s="2" t="s">
        <v>3071</v>
      </c>
      <c r="S13"/>
      <c r="T13" s="3" t="s">
        <v>1607</v>
      </c>
      <c r="U13" s="271" t="s">
        <v>1608</v>
      </c>
      <c r="V13" s="275">
        <v>1</v>
      </c>
      <c r="W13" s="133" t="s">
        <v>1794</v>
      </c>
      <c r="X13" s="271" t="s">
        <v>1608</v>
      </c>
      <c r="Y13" s="275">
        <v>1</v>
      </c>
      <c r="Z13" s="133" t="s">
        <v>1795</v>
      </c>
      <c r="AA13" s="271" t="s">
        <v>1608</v>
      </c>
      <c r="AB13" s="275">
        <v>1</v>
      </c>
      <c r="AC13" s="280" t="s">
        <v>1795</v>
      </c>
      <c r="AD13" s="143" t="s">
        <v>1609</v>
      </c>
      <c r="AE13" s="241">
        <v>0</v>
      </c>
      <c r="AF13" s="133" t="s">
        <v>1796</v>
      </c>
      <c r="AG13" s="143" t="s">
        <v>1609</v>
      </c>
      <c r="AH13" s="241">
        <v>0</v>
      </c>
      <c r="AI13" s="280" t="s">
        <v>1797</v>
      </c>
    </row>
    <row r="14" spans="1:35" x14ac:dyDescent="0.25">
      <c r="A14" t="s">
        <v>123</v>
      </c>
      <c r="B14" s="22" t="s">
        <v>331</v>
      </c>
      <c r="C14">
        <v>0</v>
      </c>
      <c r="D14" s="21" t="s">
        <v>3072</v>
      </c>
      <c r="E14" s="22" t="s">
        <v>331</v>
      </c>
      <c r="F14">
        <v>0</v>
      </c>
      <c r="G14" s="21" t="s">
        <v>3072</v>
      </c>
      <c r="H14" s="22" t="s">
        <v>331</v>
      </c>
      <c r="I14">
        <v>0</v>
      </c>
      <c r="J14" s="21" t="s">
        <v>3072</v>
      </c>
      <c r="K14" s="22" t="s">
        <v>332</v>
      </c>
      <c r="L14">
        <v>0</v>
      </c>
      <c r="M14" s="21" t="s">
        <v>3073</v>
      </c>
      <c r="N14" t="s">
        <v>332</v>
      </c>
      <c r="O14">
        <v>0</v>
      </c>
      <c r="P14" s="2" t="s">
        <v>3073</v>
      </c>
      <c r="S14"/>
      <c r="T14" s="3" t="s">
        <v>1610</v>
      </c>
      <c r="U14" s="143" t="s">
        <v>1611</v>
      </c>
      <c r="V14" s="241">
        <v>0</v>
      </c>
      <c r="W14" s="212" t="s">
        <v>3087</v>
      </c>
      <c r="X14" s="143" t="s">
        <v>1611</v>
      </c>
      <c r="Y14" s="241">
        <v>0</v>
      </c>
      <c r="Z14" s="212" t="s">
        <v>3087</v>
      </c>
      <c r="AA14" s="143" t="s">
        <v>1611</v>
      </c>
      <c r="AB14" s="241">
        <v>0</v>
      </c>
      <c r="AC14" s="212" t="s">
        <v>3087</v>
      </c>
      <c r="AD14" s="143" t="s">
        <v>1612</v>
      </c>
      <c r="AE14" s="241">
        <v>0</v>
      </c>
      <c r="AF14" s="133" t="s">
        <v>1798</v>
      </c>
      <c r="AG14" s="143" t="s">
        <v>1612</v>
      </c>
      <c r="AH14" s="241">
        <v>0</v>
      </c>
      <c r="AI14" s="280" t="s">
        <v>1799</v>
      </c>
    </row>
    <row r="15" spans="1:35" ht="15.75" x14ac:dyDescent="0.25">
      <c r="A15" t="s">
        <v>283</v>
      </c>
      <c r="B15" s="140" t="s">
        <v>333</v>
      </c>
      <c r="C15" s="1">
        <v>1</v>
      </c>
      <c r="D15" s="21" t="s">
        <v>336</v>
      </c>
      <c r="E15" s="22" t="s">
        <v>334</v>
      </c>
      <c r="F15">
        <v>0</v>
      </c>
      <c r="G15" s="21" t="s">
        <v>3074</v>
      </c>
      <c r="H15" s="22" t="s">
        <v>334</v>
      </c>
      <c r="I15">
        <v>0</v>
      </c>
      <c r="J15" s="21" t="s">
        <v>3074</v>
      </c>
      <c r="K15" s="22" t="s">
        <v>335</v>
      </c>
      <c r="L15">
        <v>0</v>
      </c>
      <c r="M15" s="21" t="s">
        <v>3075</v>
      </c>
      <c r="N15" t="s">
        <v>335</v>
      </c>
      <c r="O15">
        <v>0</v>
      </c>
      <c r="P15" s="2" t="s">
        <v>3075</v>
      </c>
      <c r="S15"/>
      <c r="T15" s="262" t="s">
        <v>685</v>
      </c>
      <c r="U15" s="138"/>
      <c r="V15" s="273"/>
      <c r="W15" s="139"/>
      <c r="X15" s="138"/>
      <c r="Y15" s="273"/>
      <c r="Z15" s="139"/>
      <c r="AA15" s="138"/>
      <c r="AB15" s="273"/>
      <c r="AC15" s="139"/>
      <c r="AD15" s="138"/>
      <c r="AE15" s="273"/>
      <c r="AF15" s="139"/>
      <c r="AG15" s="138"/>
      <c r="AH15" s="273"/>
      <c r="AI15" s="139"/>
    </row>
    <row r="16" spans="1:35" ht="18" customHeight="1" x14ac:dyDescent="0.25">
      <c r="A16" t="s">
        <v>33</v>
      </c>
      <c r="B16" s="22" t="s">
        <v>337</v>
      </c>
      <c r="C16">
        <v>0</v>
      </c>
      <c r="D16" s="21" t="s">
        <v>3076</v>
      </c>
      <c r="E16" s="22" t="s">
        <v>337</v>
      </c>
      <c r="F16" s="14">
        <v>0</v>
      </c>
      <c r="G16" s="21" t="s">
        <v>3076</v>
      </c>
      <c r="H16" s="22" t="s">
        <v>337</v>
      </c>
      <c r="I16">
        <v>0</v>
      </c>
      <c r="J16" s="21" t="s">
        <v>3076</v>
      </c>
      <c r="K16" s="22" t="s">
        <v>338</v>
      </c>
      <c r="L16">
        <v>0</v>
      </c>
      <c r="M16" s="21" t="s">
        <v>3077</v>
      </c>
      <c r="N16" t="s">
        <v>338</v>
      </c>
      <c r="O16">
        <v>0</v>
      </c>
      <c r="P16" s="2" t="s">
        <v>3077</v>
      </c>
      <c r="S16"/>
      <c r="T16" s="3" t="s">
        <v>1613</v>
      </c>
      <c r="U16" s="22" t="s">
        <v>289</v>
      </c>
      <c r="V16" s="14" t="s">
        <v>670</v>
      </c>
      <c r="W16" s="10" t="s">
        <v>289</v>
      </c>
      <c r="X16" s="22" t="s">
        <v>289</v>
      </c>
      <c r="Y16" s="14" t="s">
        <v>670</v>
      </c>
      <c r="Z16" s="327" t="s">
        <v>289</v>
      </c>
      <c r="AA16" s="22" t="s">
        <v>1614</v>
      </c>
      <c r="AB16" s="14">
        <v>0</v>
      </c>
      <c r="AC16" s="156" t="s">
        <v>1800</v>
      </c>
      <c r="AD16" s="22" t="s">
        <v>1614</v>
      </c>
      <c r="AE16" s="14">
        <v>0</v>
      </c>
      <c r="AF16" s="156" t="s">
        <v>1800</v>
      </c>
      <c r="AG16" s="140" t="s">
        <v>1615</v>
      </c>
      <c r="AH16" s="24">
        <v>1</v>
      </c>
      <c r="AI16" s="156" t="s">
        <v>1801</v>
      </c>
    </row>
    <row r="17" spans="1:35" x14ac:dyDescent="0.25">
      <c r="A17" t="s">
        <v>284</v>
      </c>
      <c r="B17" s="140" t="s">
        <v>339</v>
      </c>
      <c r="C17" s="1">
        <v>1</v>
      </c>
      <c r="D17" s="21" t="s">
        <v>343</v>
      </c>
      <c r="E17" s="140" t="s">
        <v>340</v>
      </c>
      <c r="F17" s="1">
        <v>1</v>
      </c>
      <c r="G17" s="21" t="s">
        <v>3078</v>
      </c>
      <c r="H17" s="140" t="s">
        <v>340</v>
      </c>
      <c r="I17" s="1">
        <v>1</v>
      </c>
      <c r="J17" s="21" t="s">
        <v>3078</v>
      </c>
      <c r="K17" s="22" t="s">
        <v>341</v>
      </c>
      <c r="L17">
        <v>0</v>
      </c>
      <c r="M17" s="21" t="s">
        <v>344</v>
      </c>
      <c r="N17" t="s">
        <v>342</v>
      </c>
      <c r="O17">
        <v>0</v>
      </c>
      <c r="P17" s="2" t="s">
        <v>345</v>
      </c>
      <c r="S17"/>
      <c r="T17" s="3" t="s">
        <v>1616</v>
      </c>
      <c r="U17" s="143" t="s">
        <v>1617</v>
      </c>
      <c r="V17" s="241">
        <v>0</v>
      </c>
      <c r="W17" s="133" t="s">
        <v>3089</v>
      </c>
      <c r="X17" s="143" t="s">
        <v>1617</v>
      </c>
      <c r="Y17" s="241">
        <v>0</v>
      </c>
      <c r="Z17" s="133" t="s">
        <v>3089</v>
      </c>
      <c r="AA17" s="143" t="s">
        <v>1617</v>
      </c>
      <c r="AB17" s="241">
        <v>0</v>
      </c>
      <c r="AC17" s="133" t="s">
        <v>3089</v>
      </c>
      <c r="AD17" s="22" t="s">
        <v>1618</v>
      </c>
      <c r="AE17" s="14">
        <v>0</v>
      </c>
      <c r="AF17" s="156" t="s">
        <v>1802</v>
      </c>
      <c r="AG17" s="22" t="s">
        <v>1619</v>
      </c>
      <c r="AH17" s="14">
        <v>0</v>
      </c>
      <c r="AI17" s="156" t="s">
        <v>1801</v>
      </c>
    </row>
    <row r="18" spans="1:35" ht="27" customHeight="1" x14ac:dyDescent="0.25">
      <c r="A18" t="s">
        <v>41</v>
      </c>
      <c r="B18" s="140" t="s">
        <v>346</v>
      </c>
      <c r="C18" s="1">
        <v>1</v>
      </c>
      <c r="D18" s="21" t="s">
        <v>3079</v>
      </c>
      <c r="E18" s="140" t="s">
        <v>346</v>
      </c>
      <c r="F18" s="1">
        <v>1</v>
      </c>
      <c r="G18" s="21" t="s">
        <v>3079</v>
      </c>
      <c r="H18" s="140" t="s">
        <v>346</v>
      </c>
      <c r="I18" s="1">
        <v>1</v>
      </c>
      <c r="J18" s="21" t="s">
        <v>3079</v>
      </c>
      <c r="K18" s="22" t="s">
        <v>347</v>
      </c>
      <c r="L18">
        <v>0</v>
      </c>
      <c r="M18" s="21" t="s">
        <v>3080</v>
      </c>
      <c r="N18" t="s">
        <v>347</v>
      </c>
      <c r="O18">
        <v>0</v>
      </c>
      <c r="P18" s="2" t="s">
        <v>3080</v>
      </c>
      <c r="S18"/>
      <c r="T18" s="3" t="s">
        <v>1620</v>
      </c>
      <c r="U18" s="143" t="s">
        <v>289</v>
      </c>
      <c r="V18" s="241" t="s">
        <v>670</v>
      </c>
      <c r="W18" s="212" t="s">
        <v>289</v>
      </c>
      <c r="X18" s="143" t="s">
        <v>289</v>
      </c>
      <c r="Y18" s="241" t="s">
        <v>670</v>
      </c>
      <c r="Z18" s="212" t="s">
        <v>289</v>
      </c>
      <c r="AA18" s="143" t="s">
        <v>1621</v>
      </c>
      <c r="AB18" s="241">
        <v>0</v>
      </c>
      <c r="AC18" s="133" t="s">
        <v>1808</v>
      </c>
      <c r="AD18" s="213" t="s">
        <v>1622</v>
      </c>
      <c r="AE18" s="276">
        <v>1</v>
      </c>
      <c r="AF18" s="212" t="s">
        <v>1809</v>
      </c>
      <c r="AG18" s="213" t="s">
        <v>1622</v>
      </c>
      <c r="AH18" s="276">
        <v>1</v>
      </c>
      <c r="AI18" s="156" t="s">
        <v>1801</v>
      </c>
    </row>
    <row r="19" spans="1:35" x14ac:dyDescent="0.25">
      <c r="A19" t="s">
        <v>285</v>
      </c>
      <c r="B19" s="140" t="s">
        <v>348</v>
      </c>
      <c r="C19" s="1">
        <v>1</v>
      </c>
      <c r="D19" s="21" t="s">
        <v>3081</v>
      </c>
      <c r="E19" s="140" t="s">
        <v>348</v>
      </c>
      <c r="F19" s="1">
        <v>1</v>
      </c>
      <c r="G19" s="21" t="s">
        <v>3081</v>
      </c>
      <c r="H19" s="140" t="s">
        <v>349</v>
      </c>
      <c r="I19" s="1">
        <v>1</v>
      </c>
      <c r="J19" s="21" t="s">
        <v>351</v>
      </c>
      <c r="K19" s="22" t="s">
        <v>350</v>
      </c>
      <c r="L19">
        <v>0</v>
      </c>
      <c r="M19" s="21" t="s">
        <v>352</v>
      </c>
      <c r="N19" t="s">
        <v>350</v>
      </c>
      <c r="O19">
        <v>0</v>
      </c>
      <c r="P19" s="2" t="s">
        <v>352</v>
      </c>
      <c r="S19"/>
      <c r="T19" s="3" t="s">
        <v>1593</v>
      </c>
      <c r="U19" s="22" t="s">
        <v>1623</v>
      </c>
      <c r="V19" s="14">
        <v>0</v>
      </c>
      <c r="W19" s="156" t="s">
        <v>1803</v>
      </c>
      <c r="X19" s="213" t="s">
        <v>1624</v>
      </c>
      <c r="Y19" s="276">
        <v>1</v>
      </c>
      <c r="Z19" s="133" t="s">
        <v>1804</v>
      </c>
      <c r="AA19" s="213" t="s">
        <v>1624</v>
      </c>
      <c r="AB19" s="276">
        <v>1</v>
      </c>
      <c r="AC19" s="133" t="s">
        <v>1804</v>
      </c>
      <c r="AD19" s="213" t="s">
        <v>1624</v>
      </c>
      <c r="AE19" s="276">
        <v>1</v>
      </c>
      <c r="AF19" s="280" t="s">
        <v>1805</v>
      </c>
      <c r="AG19" s="140" t="s">
        <v>1625</v>
      </c>
      <c r="AH19" s="24">
        <v>1</v>
      </c>
      <c r="AI19" s="156" t="s">
        <v>1801</v>
      </c>
    </row>
    <row r="20" spans="1:35" x14ac:dyDescent="0.25">
      <c r="A20" t="s">
        <v>286</v>
      </c>
      <c r="B20" s="22" t="s">
        <v>353</v>
      </c>
      <c r="C20">
        <v>0</v>
      </c>
      <c r="D20" s="21" t="s">
        <v>3082</v>
      </c>
      <c r="E20" s="22" t="s">
        <v>353</v>
      </c>
      <c r="F20">
        <v>0</v>
      </c>
      <c r="G20" s="21" t="s">
        <v>3082</v>
      </c>
      <c r="H20" s="22" t="s">
        <v>354</v>
      </c>
      <c r="I20">
        <v>0</v>
      </c>
      <c r="J20" s="21" t="s">
        <v>357</v>
      </c>
      <c r="K20" s="140" t="s">
        <v>355</v>
      </c>
      <c r="L20" s="1">
        <v>1</v>
      </c>
      <c r="M20" s="21" t="s">
        <v>358</v>
      </c>
      <c r="N20" s="1" t="s">
        <v>356</v>
      </c>
      <c r="O20" s="1">
        <v>1</v>
      </c>
      <c r="P20" s="2" t="s">
        <v>359</v>
      </c>
      <c r="S20"/>
      <c r="T20" s="3" t="s">
        <v>1626</v>
      </c>
      <c r="U20" s="22" t="s">
        <v>1627</v>
      </c>
      <c r="V20" s="14">
        <v>0</v>
      </c>
      <c r="W20" s="156" t="s">
        <v>1803</v>
      </c>
      <c r="X20" s="143" t="s">
        <v>1628</v>
      </c>
      <c r="Y20" s="241">
        <v>0</v>
      </c>
      <c r="Z20" s="133" t="s">
        <v>1806</v>
      </c>
      <c r="AA20" s="143" t="s">
        <v>1628</v>
      </c>
      <c r="AB20" s="241">
        <v>0</v>
      </c>
      <c r="AC20" s="280" t="s">
        <v>1806</v>
      </c>
      <c r="AD20" s="213" t="s">
        <v>1629</v>
      </c>
      <c r="AE20" s="276">
        <v>1</v>
      </c>
      <c r="AF20" s="133" t="s">
        <v>1807</v>
      </c>
      <c r="AG20" s="213" t="s">
        <v>1629</v>
      </c>
      <c r="AH20" s="276">
        <v>1</v>
      </c>
      <c r="AI20" s="156" t="s">
        <v>1801</v>
      </c>
    </row>
    <row r="21" spans="1:35" ht="30" x14ac:dyDescent="0.25">
      <c r="A21" t="s">
        <v>287</v>
      </c>
      <c r="B21" s="140" t="s">
        <v>360</v>
      </c>
      <c r="C21" s="1">
        <v>1</v>
      </c>
      <c r="D21" s="21" t="s">
        <v>363</v>
      </c>
      <c r="E21" s="22" t="s">
        <v>361</v>
      </c>
      <c r="F21">
        <v>0</v>
      </c>
      <c r="G21" s="21" t="s">
        <v>364</v>
      </c>
      <c r="H21" s="22" t="s">
        <v>361</v>
      </c>
      <c r="I21">
        <v>0</v>
      </c>
      <c r="J21" s="21" t="s">
        <v>364</v>
      </c>
      <c r="K21" s="140" t="s">
        <v>362</v>
      </c>
      <c r="L21" s="1">
        <v>1</v>
      </c>
      <c r="M21" s="21" t="s">
        <v>365</v>
      </c>
      <c r="N21" s="1" t="s">
        <v>362</v>
      </c>
      <c r="O21" s="1">
        <v>1</v>
      </c>
      <c r="P21" s="2" t="s">
        <v>365</v>
      </c>
      <c r="S21"/>
      <c r="T21" s="3" t="s">
        <v>1630</v>
      </c>
      <c r="U21" s="140" t="s">
        <v>1631</v>
      </c>
      <c r="V21" s="24">
        <v>1</v>
      </c>
      <c r="W21" s="156" t="s">
        <v>1810</v>
      </c>
      <c r="X21" s="140" t="s">
        <v>1632</v>
      </c>
      <c r="Y21" s="24">
        <v>1</v>
      </c>
      <c r="Z21" s="156" t="s">
        <v>1811</v>
      </c>
      <c r="AA21" s="140" t="s">
        <v>1632</v>
      </c>
      <c r="AB21" s="24">
        <v>1</v>
      </c>
      <c r="AC21" s="156" t="s">
        <v>1811</v>
      </c>
      <c r="AD21" s="22" t="s">
        <v>289</v>
      </c>
      <c r="AE21" s="14" t="s">
        <v>670</v>
      </c>
      <c r="AF21" s="10"/>
      <c r="AG21" s="22" t="s">
        <v>289</v>
      </c>
      <c r="AH21" s="14" t="s">
        <v>670</v>
      </c>
      <c r="AI21" s="10" t="s">
        <v>3088</v>
      </c>
    </row>
    <row r="22" spans="1:35" ht="30.75" thickBot="1" x14ac:dyDescent="0.3">
      <c r="A22" t="s">
        <v>288</v>
      </c>
      <c r="B22" s="22" t="s">
        <v>289</v>
      </c>
      <c r="C22" t="s">
        <v>670</v>
      </c>
      <c r="D22" s="10" t="s">
        <v>289</v>
      </c>
      <c r="E22" s="22" t="s">
        <v>289</v>
      </c>
      <c r="F22" t="s">
        <v>670</v>
      </c>
      <c r="G22" s="10" t="s">
        <v>289</v>
      </c>
      <c r="H22" s="22" t="s">
        <v>289</v>
      </c>
      <c r="I22" t="s">
        <v>670</v>
      </c>
      <c r="J22" s="10" t="s">
        <v>289</v>
      </c>
      <c r="K22" s="140" t="s">
        <v>366</v>
      </c>
      <c r="L22" s="1">
        <v>1</v>
      </c>
      <c r="M22" s="21" t="s">
        <v>3083</v>
      </c>
      <c r="N22" s="1" t="s">
        <v>366</v>
      </c>
      <c r="O22" s="1">
        <v>1</v>
      </c>
      <c r="P22" s="255" t="s">
        <v>3083</v>
      </c>
      <c r="S22"/>
      <c r="T22" s="3" t="s">
        <v>1633</v>
      </c>
      <c r="U22" s="22" t="s">
        <v>1634</v>
      </c>
      <c r="V22" s="14">
        <v>0</v>
      </c>
      <c r="W22" s="156" t="s">
        <v>1812</v>
      </c>
      <c r="X22" s="22" t="s">
        <v>1635</v>
      </c>
      <c r="Y22" s="14">
        <v>0</v>
      </c>
      <c r="Z22" s="156" t="s">
        <v>1813</v>
      </c>
      <c r="AA22" s="22" t="s">
        <v>289</v>
      </c>
      <c r="AB22" s="14" t="s">
        <v>670</v>
      </c>
      <c r="AC22" s="10"/>
      <c r="AD22" s="22" t="s">
        <v>289</v>
      </c>
      <c r="AE22" s="14" t="s">
        <v>670</v>
      </c>
      <c r="AF22" s="10"/>
      <c r="AG22" s="22" t="s">
        <v>289</v>
      </c>
      <c r="AH22" s="14" t="s">
        <v>670</v>
      </c>
      <c r="AI22" s="10" t="s">
        <v>289</v>
      </c>
    </row>
    <row r="23" spans="1:35" ht="15.75" x14ac:dyDescent="0.25">
      <c r="A23" s="252" t="s">
        <v>1582</v>
      </c>
      <c r="B23" s="435">
        <v>18</v>
      </c>
      <c r="C23" s="436"/>
      <c r="D23" s="437"/>
      <c r="E23" s="435">
        <v>18</v>
      </c>
      <c r="F23" s="436"/>
      <c r="G23" s="437"/>
      <c r="H23" s="423">
        <v>18</v>
      </c>
      <c r="I23" s="424"/>
      <c r="J23" s="432"/>
      <c r="K23" s="423">
        <v>19</v>
      </c>
      <c r="L23" s="424"/>
      <c r="M23" s="432"/>
      <c r="N23" s="423">
        <v>19</v>
      </c>
      <c r="O23" s="424"/>
      <c r="P23" s="425"/>
      <c r="S23"/>
      <c r="T23" s="262" t="s">
        <v>1636</v>
      </c>
      <c r="U23" s="138"/>
      <c r="V23" s="273"/>
      <c r="W23" s="139"/>
      <c r="X23" s="138"/>
      <c r="Y23" s="273"/>
      <c r="Z23" s="139"/>
      <c r="AA23" s="138"/>
      <c r="AB23" s="273"/>
      <c r="AC23" s="139"/>
      <c r="AD23" s="138"/>
      <c r="AE23" s="273"/>
      <c r="AF23" s="139"/>
      <c r="AG23" s="138"/>
      <c r="AH23" s="273"/>
      <c r="AI23" s="139"/>
    </row>
    <row r="24" spans="1:35" x14ac:dyDescent="0.25">
      <c r="A24" s="253" t="s">
        <v>1583</v>
      </c>
      <c r="B24" s="426">
        <v>8</v>
      </c>
      <c r="C24" s="427"/>
      <c r="D24" s="433"/>
      <c r="E24" s="426">
        <v>6</v>
      </c>
      <c r="F24" s="427"/>
      <c r="G24" s="433"/>
      <c r="H24" s="426">
        <v>7</v>
      </c>
      <c r="I24" s="427"/>
      <c r="J24" s="433"/>
      <c r="K24" s="426">
        <v>8</v>
      </c>
      <c r="L24" s="427"/>
      <c r="M24" s="433"/>
      <c r="N24" s="426">
        <v>8</v>
      </c>
      <c r="O24" s="427"/>
      <c r="P24" s="428"/>
      <c r="S24"/>
      <c r="T24" s="3" t="s">
        <v>1637</v>
      </c>
      <c r="U24" s="143" t="s">
        <v>1638</v>
      </c>
      <c r="V24" s="241">
        <v>0</v>
      </c>
      <c r="W24" s="133" t="s">
        <v>1814</v>
      </c>
      <c r="X24" s="143" t="s">
        <v>1638</v>
      </c>
      <c r="Y24" s="241">
        <v>0</v>
      </c>
      <c r="Z24" s="133" t="s">
        <v>1814</v>
      </c>
      <c r="AA24" s="143" t="s">
        <v>1638</v>
      </c>
      <c r="AB24" s="241">
        <v>0</v>
      </c>
      <c r="AC24" s="280" t="s">
        <v>1814</v>
      </c>
      <c r="AD24" s="143" t="s">
        <v>1639</v>
      </c>
      <c r="AE24" s="241">
        <v>0</v>
      </c>
      <c r="AF24" s="133" t="s">
        <v>1815</v>
      </c>
      <c r="AG24" s="143" t="s">
        <v>1639</v>
      </c>
      <c r="AH24" s="241">
        <v>0</v>
      </c>
      <c r="AI24" s="280" t="s">
        <v>1815</v>
      </c>
    </row>
    <row r="25" spans="1:35" ht="15.75" thickBot="1" x14ac:dyDescent="0.3">
      <c r="A25" s="251" t="s">
        <v>668</v>
      </c>
      <c r="B25" s="429">
        <f>800/18</f>
        <v>44.444444444444443</v>
      </c>
      <c r="C25" s="430"/>
      <c r="D25" s="434"/>
      <c r="E25" s="429">
        <f>600/18</f>
        <v>33.333333333333336</v>
      </c>
      <c r="F25" s="430"/>
      <c r="G25" s="434"/>
      <c r="H25" s="429">
        <f>700/18</f>
        <v>38.888888888888886</v>
      </c>
      <c r="I25" s="430"/>
      <c r="J25" s="434"/>
      <c r="K25" s="429">
        <f>800/19</f>
        <v>42.10526315789474</v>
      </c>
      <c r="L25" s="430"/>
      <c r="M25" s="434"/>
      <c r="N25" s="429">
        <f>800/19</f>
        <v>42.10526315789474</v>
      </c>
      <c r="O25" s="430"/>
      <c r="P25" s="431"/>
      <c r="S25"/>
      <c r="T25" s="3" t="s">
        <v>1640</v>
      </c>
      <c r="U25" s="143" t="s">
        <v>1641</v>
      </c>
      <c r="V25" s="241">
        <v>0</v>
      </c>
      <c r="W25" s="133" t="s">
        <v>3090</v>
      </c>
      <c r="X25" s="143" t="s">
        <v>1641</v>
      </c>
      <c r="Y25" s="241">
        <v>0</v>
      </c>
      <c r="Z25" s="133" t="s">
        <v>3090</v>
      </c>
      <c r="AA25" s="143" t="s">
        <v>1641</v>
      </c>
      <c r="AB25" s="241">
        <v>0</v>
      </c>
      <c r="AC25" s="133" t="s">
        <v>3090</v>
      </c>
      <c r="AD25" s="143" t="s">
        <v>1642</v>
      </c>
      <c r="AE25" s="241">
        <v>0</v>
      </c>
      <c r="AF25" s="133" t="s">
        <v>1816</v>
      </c>
      <c r="AG25" s="143" t="s">
        <v>1642</v>
      </c>
      <c r="AH25" s="241">
        <v>0</v>
      </c>
      <c r="AI25" s="280" t="s">
        <v>1817</v>
      </c>
    </row>
    <row r="26" spans="1:35" ht="15.75" x14ac:dyDescent="0.25">
      <c r="S26"/>
      <c r="T26" s="262" t="s">
        <v>1643</v>
      </c>
      <c r="U26" s="138"/>
      <c r="V26" s="273"/>
      <c r="W26" s="139"/>
      <c r="X26" s="138"/>
      <c r="Y26" s="273"/>
      <c r="Z26" s="139"/>
      <c r="AA26" s="138"/>
      <c r="AB26" s="273"/>
      <c r="AC26" s="139"/>
      <c r="AD26" s="138"/>
      <c r="AE26" s="273"/>
      <c r="AF26" s="139"/>
      <c r="AG26" s="138"/>
      <c r="AH26" s="273"/>
      <c r="AI26" s="139"/>
    </row>
    <row r="27" spans="1:35" x14ac:dyDescent="0.25">
      <c r="S27"/>
      <c r="T27" s="3" t="s">
        <v>1644</v>
      </c>
      <c r="U27" s="22" t="s">
        <v>1645</v>
      </c>
      <c r="V27" s="14">
        <v>0</v>
      </c>
      <c r="W27" s="156" t="s">
        <v>1818</v>
      </c>
      <c r="X27" s="22" t="s">
        <v>1646</v>
      </c>
      <c r="Y27" s="14">
        <v>0</v>
      </c>
      <c r="Z27" s="156" t="s">
        <v>1819</v>
      </c>
      <c r="AA27" s="22" t="s">
        <v>1647</v>
      </c>
      <c r="AB27" s="14">
        <v>0</v>
      </c>
      <c r="AC27" s="156" t="s">
        <v>1820</v>
      </c>
      <c r="AD27" s="22" t="s">
        <v>1647</v>
      </c>
      <c r="AE27" s="14">
        <v>0</v>
      </c>
      <c r="AF27" s="156" t="s">
        <v>1820</v>
      </c>
      <c r="AG27" s="22" t="s">
        <v>1647</v>
      </c>
      <c r="AH27" s="14">
        <v>0</v>
      </c>
      <c r="AI27" s="163" t="s">
        <v>1821</v>
      </c>
    </row>
    <row r="28" spans="1:35" x14ac:dyDescent="0.25">
      <c r="S28"/>
      <c r="T28" s="3" t="s">
        <v>1648</v>
      </c>
      <c r="U28" s="22" t="s">
        <v>1649</v>
      </c>
      <c r="V28" s="14">
        <v>0</v>
      </c>
      <c r="W28" s="10" t="s">
        <v>1822</v>
      </c>
      <c r="X28" s="22" t="s">
        <v>1650</v>
      </c>
      <c r="Y28" s="14">
        <v>0</v>
      </c>
      <c r="Z28" s="156" t="s">
        <v>1819</v>
      </c>
      <c r="AA28" s="22" t="s">
        <v>1651</v>
      </c>
      <c r="AB28" s="14">
        <v>0</v>
      </c>
      <c r="AC28" s="156" t="s">
        <v>1823</v>
      </c>
      <c r="AD28" s="213" t="s">
        <v>1652</v>
      </c>
      <c r="AE28" s="276">
        <v>1</v>
      </c>
      <c r="AF28" s="133" t="s">
        <v>1824</v>
      </c>
      <c r="AG28" s="213" t="s">
        <v>1652</v>
      </c>
      <c r="AH28" s="276">
        <v>1</v>
      </c>
      <c r="AI28" s="280" t="s">
        <v>1825</v>
      </c>
    </row>
    <row r="29" spans="1:35" ht="15.75" x14ac:dyDescent="0.25">
      <c r="A29" s="2" t="s">
        <v>290</v>
      </c>
      <c r="B29" s="2"/>
      <c r="S29"/>
      <c r="T29" s="262" t="s">
        <v>1653</v>
      </c>
      <c r="U29" s="138"/>
      <c r="V29" s="273"/>
      <c r="W29" s="139"/>
      <c r="X29" s="138"/>
      <c r="Y29" s="273"/>
      <c r="Z29" s="139"/>
      <c r="AA29" s="138"/>
      <c r="AB29" s="273"/>
      <c r="AC29" s="139"/>
      <c r="AD29" s="138"/>
      <c r="AE29" s="273"/>
      <c r="AF29" s="139"/>
      <c r="AG29" s="138"/>
      <c r="AH29" s="273"/>
      <c r="AI29" s="139"/>
    </row>
    <row r="30" spans="1:35" x14ac:dyDescent="0.25">
      <c r="A30" s="2" t="s">
        <v>291</v>
      </c>
      <c r="B30" s="2"/>
      <c r="S30"/>
      <c r="T30" s="3" t="s">
        <v>1654</v>
      </c>
      <c r="U30" s="143" t="s">
        <v>1655</v>
      </c>
      <c r="V30" s="241">
        <v>0</v>
      </c>
      <c r="W30" s="133" t="s">
        <v>1826</v>
      </c>
      <c r="X30" s="143" t="s">
        <v>1655</v>
      </c>
      <c r="Y30" s="241">
        <v>0</v>
      </c>
      <c r="Z30" s="133" t="s">
        <v>1826</v>
      </c>
      <c r="AA30" s="143" t="s">
        <v>1656</v>
      </c>
      <c r="AB30" s="241">
        <v>0</v>
      </c>
      <c r="AC30" s="133" t="s">
        <v>1827</v>
      </c>
      <c r="AD30" s="213" t="s">
        <v>1657</v>
      </c>
      <c r="AE30" s="276">
        <v>1</v>
      </c>
      <c r="AF30" s="133" t="s">
        <v>1828</v>
      </c>
      <c r="AG30" s="213" t="s">
        <v>1657</v>
      </c>
      <c r="AH30" s="276">
        <v>1</v>
      </c>
      <c r="AI30" s="280" t="s">
        <v>1829</v>
      </c>
    </row>
    <row r="31" spans="1:35" ht="15.75" x14ac:dyDescent="0.25">
      <c r="A31" s="2" t="s">
        <v>292</v>
      </c>
      <c r="B31" s="2"/>
      <c r="S31"/>
      <c r="T31" s="3" t="s">
        <v>1658</v>
      </c>
      <c r="U31" s="143" t="s">
        <v>1659</v>
      </c>
      <c r="V31" s="241">
        <v>0</v>
      </c>
      <c r="W31" s="133" t="s">
        <v>1830</v>
      </c>
      <c r="X31" s="143" t="s">
        <v>1659</v>
      </c>
      <c r="Y31" s="241">
        <v>0</v>
      </c>
      <c r="Z31" s="133" t="s">
        <v>1830</v>
      </c>
      <c r="AA31" s="143" t="s">
        <v>1659</v>
      </c>
      <c r="AB31" s="241">
        <v>0</v>
      </c>
      <c r="AC31" s="280" t="s">
        <v>1831</v>
      </c>
      <c r="AD31" s="271" t="s">
        <v>1660</v>
      </c>
      <c r="AE31" s="275">
        <v>1</v>
      </c>
      <c r="AF31" s="133" t="s">
        <v>1828</v>
      </c>
      <c r="AG31" s="271" t="s">
        <v>1660</v>
      </c>
      <c r="AH31" s="275">
        <v>1</v>
      </c>
      <c r="AI31" s="280" t="s">
        <v>1832</v>
      </c>
    </row>
    <row r="32" spans="1:35" ht="15.75" x14ac:dyDescent="0.25">
      <c r="A32" s="2" t="s">
        <v>293</v>
      </c>
      <c r="B32" s="2"/>
      <c r="S32"/>
      <c r="T32" s="204" t="s">
        <v>1661</v>
      </c>
      <c r="U32" s="138"/>
      <c r="V32" s="273"/>
      <c r="W32" s="139"/>
      <c r="X32" s="138"/>
      <c r="Y32" s="273"/>
      <c r="Z32" s="139"/>
      <c r="AA32" s="138"/>
      <c r="AB32" s="273"/>
      <c r="AC32" s="139"/>
      <c r="AD32" s="138"/>
      <c r="AE32" s="273"/>
      <c r="AF32" s="139"/>
      <c r="AG32" s="138"/>
      <c r="AH32" s="273"/>
      <c r="AI32" s="139"/>
    </row>
    <row r="33" spans="1:35" x14ac:dyDescent="0.25">
      <c r="A33" s="2" t="s">
        <v>294</v>
      </c>
      <c r="B33" s="2"/>
      <c r="S33"/>
      <c r="T33" s="3" t="s">
        <v>1662</v>
      </c>
      <c r="U33" s="213" t="s">
        <v>1663</v>
      </c>
      <c r="V33" s="276">
        <v>1</v>
      </c>
      <c r="W33" s="133" t="s">
        <v>3091</v>
      </c>
      <c r="X33" s="213" t="s">
        <v>1663</v>
      </c>
      <c r="Y33" s="276">
        <v>1</v>
      </c>
      <c r="Z33" s="280" t="s">
        <v>3091</v>
      </c>
      <c r="AA33" s="143" t="s">
        <v>1664</v>
      </c>
      <c r="AB33" s="241">
        <v>0</v>
      </c>
      <c r="AC33" s="133" t="s">
        <v>1833</v>
      </c>
      <c r="AD33" s="22" t="s">
        <v>1665</v>
      </c>
      <c r="AE33" s="14">
        <v>0</v>
      </c>
      <c r="AF33" s="156" t="s">
        <v>1834</v>
      </c>
      <c r="AG33" s="22" t="s">
        <v>1665</v>
      </c>
      <c r="AH33" s="14">
        <v>0</v>
      </c>
      <c r="AI33" s="156" t="s">
        <v>1834</v>
      </c>
    </row>
    <row r="34" spans="1:35" x14ac:dyDescent="0.25">
      <c r="A34" s="2" t="s">
        <v>295</v>
      </c>
      <c r="B34" s="2"/>
      <c r="S34"/>
      <c r="T34" s="3" t="s">
        <v>1666</v>
      </c>
      <c r="U34" s="22" t="s">
        <v>1667</v>
      </c>
      <c r="V34" s="14">
        <v>0</v>
      </c>
      <c r="W34" s="156" t="s">
        <v>3092</v>
      </c>
      <c r="X34" s="22" t="s">
        <v>1667</v>
      </c>
      <c r="Y34" s="14">
        <v>0</v>
      </c>
      <c r="Z34" s="156" t="s">
        <v>3092</v>
      </c>
      <c r="AA34" s="140" t="s">
        <v>1668</v>
      </c>
      <c r="AB34" s="24">
        <v>1</v>
      </c>
      <c r="AC34" s="156" t="s">
        <v>1835</v>
      </c>
      <c r="AD34" s="213" t="s">
        <v>1669</v>
      </c>
      <c r="AE34" s="276">
        <v>1</v>
      </c>
      <c r="AF34" s="133" t="s">
        <v>1836</v>
      </c>
      <c r="AG34" s="213" t="s">
        <v>1669</v>
      </c>
      <c r="AH34" s="276">
        <v>1</v>
      </c>
      <c r="AI34" s="280" t="s">
        <v>1836</v>
      </c>
    </row>
    <row r="35" spans="1:35" x14ac:dyDescent="0.25">
      <c r="S35"/>
      <c r="T35" s="3" t="s">
        <v>1670</v>
      </c>
      <c r="U35" s="143" t="s">
        <v>1671</v>
      </c>
      <c r="V35" s="241">
        <v>0</v>
      </c>
      <c r="W35" s="133" t="s">
        <v>3093</v>
      </c>
      <c r="X35" s="143" t="s">
        <v>1671</v>
      </c>
      <c r="Y35" s="241">
        <v>0</v>
      </c>
      <c r="Z35" s="280" t="s">
        <v>3093</v>
      </c>
      <c r="AA35" s="143" t="s">
        <v>1672</v>
      </c>
      <c r="AB35" s="241">
        <v>0</v>
      </c>
      <c r="AC35" s="133" t="s">
        <v>1838</v>
      </c>
      <c r="AD35" s="143" t="s">
        <v>1673</v>
      </c>
      <c r="AE35" s="241">
        <v>0</v>
      </c>
      <c r="AF35" s="133" t="s">
        <v>1839</v>
      </c>
      <c r="AG35" s="143" t="s">
        <v>1673</v>
      </c>
      <c r="AH35" s="241">
        <v>0</v>
      </c>
      <c r="AI35" s="280" t="s">
        <v>1840</v>
      </c>
    </row>
    <row r="36" spans="1:35" ht="15.75" x14ac:dyDescent="0.25">
      <c r="A36" s="1"/>
      <c r="B36" s="1">
        <v>18</v>
      </c>
      <c r="C36" s="1">
        <v>8</v>
      </c>
      <c r="D36" s="1"/>
      <c r="E36" s="1"/>
      <c r="F36" s="1"/>
      <c r="G36" s="1"/>
      <c r="H36" s="1"/>
      <c r="I36" s="1"/>
      <c r="J36" s="1"/>
      <c r="K36" s="1"/>
      <c r="L36" s="1"/>
      <c r="M36" s="1"/>
      <c r="N36" s="1"/>
      <c r="O36" s="1"/>
      <c r="P36" s="1"/>
      <c r="S36"/>
      <c r="T36" s="262" t="s">
        <v>1674</v>
      </c>
      <c r="U36" s="138"/>
      <c r="V36" s="273"/>
      <c r="W36" s="139"/>
      <c r="X36" s="138"/>
      <c r="Y36" s="273"/>
      <c r="Z36" s="139"/>
      <c r="AA36" s="138"/>
      <c r="AB36" s="273"/>
      <c r="AC36" s="139"/>
      <c r="AD36" s="138"/>
      <c r="AE36" s="273"/>
      <c r="AF36" s="139"/>
      <c r="AG36" s="138"/>
      <c r="AH36" s="273"/>
      <c r="AI36" s="139"/>
    </row>
    <row r="37" spans="1:35" x14ac:dyDescent="0.25">
      <c r="B37">
        <v>18</v>
      </c>
      <c r="C37" s="1">
        <v>6</v>
      </c>
      <c r="D37" s="1"/>
      <c r="E37" s="1"/>
      <c r="J37" s="15"/>
      <c r="K37" s="15"/>
      <c r="P37" s="15"/>
      <c r="S37"/>
      <c r="T37" s="3" t="s">
        <v>1675</v>
      </c>
      <c r="U37" s="22" t="s">
        <v>1676</v>
      </c>
      <c r="V37" s="14">
        <v>0</v>
      </c>
      <c r="W37" s="156" t="s">
        <v>1841</v>
      </c>
      <c r="X37" s="143" t="s">
        <v>1677</v>
      </c>
      <c r="Y37" s="241">
        <v>0</v>
      </c>
      <c r="Z37" s="133" t="s">
        <v>3094</v>
      </c>
      <c r="AA37" s="143" t="s">
        <v>1677</v>
      </c>
      <c r="AB37" s="241">
        <v>0</v>
      </c>
      <c r="AC37" s="280" t="s">
        <v>3094</v>
      </c>
      <c r="AD37" s="140" t="s">
        <v>1678</v>
      </c>
      <c r="AE37" s="24">
        <v>1</v>
      </c>
      <c r="AF37" s="156" t="s">
        <v>1842</v>
      </c>
      <c r="AG37" s="22" t="s">
        <v>1679</v>
      </c>
      <c r="AH37" s="14">
        <v>0</v>
      </c>
      <c r="AI37" s="156" t="s">
        <v>1843</v>
      </c>
    </row>
    <row r="38" spans="1:35" x14ac:dyDescent="0.25">
      <c r="B38">
        <v>18</v>
      </c>
      <c r="C38" s="1">
        <v>7</v>
      </c>
      <c r="D38" s="1"/>
      <c r="E38" s="1"/>
      <c r="F38" s="1"/>
      <c r="G38" s="1"/>
      <c r="H38" s="1"/>
      <c r="I38" s="1"/>
      <c r="J38" s="13"/>
      <c r="K38" s="13"/>
      <c r="S38"/>
      <c r="T38" s="3" t="s">
        <v>1680</v>
      </c>
      <c r="U38" s="213" t="s">
        <v>1681</v>
      </c>
      <c r="V38" s="276">
        <v>1</v>
      </c>
      <c r="W38" s="133" t="s">
        <v>1844</v>
      </c>
      <c r="X38" s="213" t="s">
        <v>1681</v>
      </c>
      <c r="Y38" s="276">
        <v>1</v>
      </c>
      <c r="Z38" s="133" t="s">
        <v>1844</v>
      </c>
      <c r="AA38" s="213" t="s">
        <v>1681</v>
      </c>
      <c r="AB38" s="276">
        <v>1</v>
      </c>
      <c r="AC38" s="280" t="s">
        <v>1845</v>
      </c>
      <c r="AD38" s="143" t="s">
        <v>1682</v>
      </c>
      <c r="AE38" s="241">
        <v>0</v>
      </c>
      <c r="AF38" s="133" t="s">
        <v>1846</v>
      </c>
      <c r="AG38" s="143" t="s">
        <v>1682</v>
      </c>
      <c r="AH38" s="241">
        <v>0</v>
      </c>
      <c r="AI38" s="280" t="s">
        <v>1847</v>
      </c>
    </row>
    <row r="39" spans="1:35" ht="15.75" x14ac:dyDescent="0.25">
      <c r="B39">
        <v>19</v>
      </c>
      <c r="C39" s="1">
        <v>8</v>
      </c>
      <c r="D39" s="1"/>
      <c r="J39" s="15"/>
      <c r="K39" s="15"/>
      <c r="L39" s="1"/>
      <c r="M39" s="1"/>
      <c r="N39" s="1"/>
      <c r="O39" s="1"/>
      <c r="P39" s="13"/>
      <c r="S39"/>
      <c r="T39" s="262" t="s">
        <v>1683</v>
      </c>
      <c r="U39" s="138"/>
      <c r="V39" s="273"/>
      <c r="W39" s="139"/>
      <c r="X39" s="138"/>
      <c r="Y39" s="273"/>
      <c r="Z39" s="139"/>
      <c r="AA39" s="138"/>
      <c r="AB39" s="273"/>
      <c r="AC39" s="139"/>
      <c r="AD39" s="138"/>
      <c r="AE39" s="273"/>
      <c r="AF39" s="139"/>
      <c r="AG39" s="138"/>
      <c r="AH39" s="273"/>
      <c r="AI39" s="139"/>
    </row>
    <row r="40" spans="1:35" ht="30" x14ac:dyDescent="0.25">
      <c r="B40">
        <v>19</v>
      </c>
      <c r="C40" s="1">
        <v>8</v>
      </c>
      <c r="D40" s="1"/>
      <c r="J40" s="15"/>
      <c r="K40" s="15"/>
      <c r="P40" s="15"/>
      <c r="S40"/>
      <c r="T40" s="3" t="s">
        <v>1684</v>
      </c>
      <c r="U40" s="22" t="s">
        <v>1685</v>
      </c>
      <c r="V40" s="14">
        <v>0</v>
      </c>
      <c r="W40" s="156" t="s">
        <v>1848</v>
      </c>
      <c r="X40" s="143" t="s">
        <v>1686</v>
      </c>
      <c r="Y40" s="241">
        <v>0</v>
      </c>
      <c r="Z40" s="133" t="s">
        <v>1849</v>
      </c>
      <c r="AA40" s="143" t="s">
        <v>1686</v>
      </c>
      <c r="AB40" s="241">
        <v>0</v>
      </c>
      <c r="AC40" s="280" t="s">
        <v>1849</v>
      </c>
      <c r="AD40" s="22" t="s">
        <v>1687</v>
      </c>
      <c r="AE40" s="14">
        <v>0</v>
      </c>
      <c r="AF40" s="10" t="s">
        <v>1850</v>
      </c>
      <c r="AG40" s="140" t="s">
        <v>1688</v>
      </c>
      <c r="AH40" s="24">
        <v>1</v>
      </c>
      <c r="AI40" s="156" t="s">
        <v>1851</v>
      </c>
    </row>
    <row r="41" spans="1:35" x14ac:dyDescent="0.25">
      <c r="G41" s="15"/>
      <c r="H41" s="15"/>
      <c r="I41" s="1"/>
      <c r="J41" s="1"/>
      <c r="K41" s="1"/>
      <c r="L41" s="1"/>
      <c r="M41" s="1"/>
      <c r="N41" s="1"/>
      <c r="O41" s="1"/>
      <c r="P41" s="13"/>
      <c r="S41"/>
      <c r="T41" s="3" t="s">
        <v>1689</v>
      </c>
      <c r="U41" s="140" t="s">
        <v>1690</v>
      </c>
      <c r="V41" s="24">
        <v>1</v>
      </c>
      <c r="W41" s="156" t="s">
        <v>1852</v>
      </c>
      <c r="X41" s="143" t="s">
        <v>1691</v>
      </c>
      <c r="Y41" s="241">
        <v>0</v>
      </c>
      <c r="Z41" s="133" t="s">
        <v>1853</v>
      </c>
      <c r="AA41" s="143" t="s">
        <v>1691</v>
      </c>
      <c r="AB41" s="241">
        <v>0</v>
      </c>
      <c r="AC41" s="280" t="s">
        <v>1854</v>
      </c>
      <c r="AD41" s="140" t="s">
        <v>1692</v>
      </c>
      <c r="AE41" s="24">
        <v>1</v>
      </c>
      <c r="AF41" s="10" t="s">
        <v>1855</v>
      </c>
      <c r="AG41" s="22" t="s">
        <v>1693</v>
      </c>
      <c r="AH41" s="14">
        <v>0</v>
      </c>
      <c r="AI41" s="156" t="s">
        <v>1851</v>
      </c>
    </row>
    <row r="42" spans="1:35" x14ac:dyDescent="0.25">
      <c r="J42" s="15"/>
      <c r="K42" s="15"/>
      <c r="P42" s="15"/>
      <c r="S42"/>
      <c r="T42" s="3" t="s">
        <v>1593</v>
      </c>
      <c r="U42" s="143" t="s">
        <v>1694</v>
      </c>
      <c r="V42" s="241">
        <v>0</v>
      </c>
      <c r="W42" s="133" t="s">
        <v>3095</v>
      </c>
      <c r="X42" s="143" t="s">
        <v>1694</v>
      </c>
      <c r="Y42" s="241">
        <v>0</v>
      </c>
      <c r="Z42" s="133" t="s">
        <v>3095</v>
      </c>
      <c r="AA42" s="143" t="s">
        <v>1694</v>
      </c>
      <c r="AB42" s="241">
        <v>0</v>
      </c>
      <c r="AC42" s="280" t="s">
        <v>1856</v>
      </c>
      <c r="AD42" s="143" t="s">
        <v>1695</v>
      </c>
      <c r="AE42" s="241">
        <v>0</v>
      </c>
      <c r="AF42" s="133" t="s">
        <v>1857</v>
      </c>
      <c r="AG42" s="143" t="s">
        <v>1695</v>
      </c>
      <c r="AH42" s="241">
        <v>0</v>
      </c>
      <c r="AI42" s="156" t="s">
        <v>1851</v>
      </c>
    </row>
    <row r="43" spans="1:35" ht="15.75" x14ac:dyDescent="0.25">
      <c r="J43" s="15"/>
      <c r="K43" s="15"/>
      <c r="L43" s="1"/>
      <c r="M43" s="1"/>
      <c r="N43" s="1"/>
      <c r="O43" s="1"/>
      <c r="P43" s="13"/>
      <c r="S43"/>
      <c r="T43" s="262" t="s">
        <v>1696</v>
      </c>
      <c r="U43" s="138"/>
      <c r="V43" s="273"/>
      <c r="W43" s="139"/>
      <c r="X43" s="138"/>
      <c r="Y43" s="273"/>
      <c r="Z43" s="139"/>
      <c r="AA43" s="138"/>
      <c r="AB43" s="273"/>
      <c r="AC43" s="139"/>
      <c r="AD43" s="138"/>
      <c r="AE43" s="273"/>
      <c r="AF43" s="139"/>
      <c r="AG43" s="138"/>
      <c r="AH43" s="273"/>
      <c r="AI43" s="139"/>
    </row>
    <row r="44" spans="1:35" x14ac:dyDescent="0.25">
      <c r="F44" s="1"/>
      <c r="G44" s="1"/>
      <c r="H44" s="1"/>
      <c r="I44" s="1"/>
      <c r="J44" s="13"/>
      <c r="K44" s="13"/>
      <c r="P44" s="15"/>
      <c r="S44"/>
      <c r="T44" s="3" t="s">
        <v>1697</v>
      </c>
      <c r="U44" s="140" t="s">
        <v>1698</v>
      </c>
      <c r="V44" s="24">
        <v>1</v>
      </c>
      <c r="W44" s="156" t="s">
        <v>1858</v>
      </c>
      <c r="X44" s="213" t="s">
        <v>1699</v>
      </c>
      <c r="Y44" s="276">
        <v>1</v>
      </c>
      <c r="Z44" s="133" t="s">
        <v>3096</v>
      </c>
      <c r="AA44" s="213" t="s">
        <v>1699</v>
      </c>
      <c r="AB44" s="276">
        <v>1</v>
      </c>
      <c r="AC44" s="280" t="s">
        <v>3096</v>
      </c>
      <c r="AD44" s="140" t="s">
        <v>1700</v>
      </c>
      <c r="AE44" s="24">
        <v>1</v>
      </c>
      <c r="AF44" s="156" t="s">
        <v>1859</v>
      </c>
      <c r="AG44" s="140" t="s">
        <v>1700</v>
      </c>
      <c r="AH44" s="24">
        <v>1</v>
      </c>
      <c r="AI44" s="163" t="s">
        <v>1860</v>
      </c>
    </row>
    <row r="45" spans="1:35" x14ac:dyDescent="0.25">
      <c r="C45" s="1"/>
      <c r="D45" s="1"/>
      <c r="E45" s="1"/>
      <c r="F45" s="1"/>
      <c r="G45" s="1"/>
      <c r="H45" s="1"/>
      <c r="I45" s="1"/>
      <c r="J45" s="13"/>
      <c r="K45" s="13"/>
      <c r="L45" s="1"/>
      <c r="M45" s="1"/>
      <c r="N45" s="1"/>
      <c r="O45" s="1"/>
      <c r="P45" s="13"/>
      <c r="S45"/>
      <c r="T45" s="3" t="s">
        <v>1701</v>
      </c>
      <c r="U45" s="22" t="s">
        <v>1702</v>
      </c>
      <c r="V45" s="14">
        <v>0</v>
      </c>
      <c r="W45" s="10" t="s">
        <v>1861</v>
      </c>
      <c r="X45" s="143" t="s">
        <v>1703</v>
      </c>
      <c r="Y45" s="241">
        <v>0</v>
      </c>
      <c r="Z45" s="133" t="s">
        <v>1862</v>
      </c>
      <c r="AA45" s="143" t="s">
        <v>1703</v>
      </c>
      <c r="AB45" s="241">
        <v>0</v>
      </c>
      <c r="AC45" s="280" t="s">
        <v>1862</v>
      </c>
      <c r="AD45" s="22" t="s">
        <v>1704</v>
      </c>
      <c r="AE45" s="14">
        <v>0</v>
      </c>
      <c r="AF45" s="10" t="s">
        <v>1863</v>
      </c>
      <c r="AG45" s="22" t="s">
        <v>1705</v>
      </c>
      <c r="AH45" s="14">
        <v>0</v>
      </c>
      <c r="AI45" s="163" t="s">
        <v>1860</v>
      </c>
    </row>
    <row r="46" spans="1:35" x14ac:dyDescent="0.25">
      <c r="J46" s="15"/>
      <c r="K46" s="15"/>
      <c r="L46" s="1"/>
      <c r="M46" s="1"/>
      <c r="N46" s="1"/>
      <c r="O46" s="1"/>
      <c r="P46" s="13"/>
      <c r="S46"/>
      <c r="T46" s="3" t="s">
        <v>1593</v>
      </c>
      <c r="U46" s="213" t="s">
        <v>1706</v>
      </c>
      <c r="V46" s="276">
        <v>1</v>
      </c>
      <c r="W46" s="133" t="s">
        <v>1864</v>
      </c>
      <c r="X46" s="213" t="s">
        <v>1706</v>
      </c>
      <c r="Y46" s="276">
        <v>1</v>
      </c>
      <c r="Z46" s="133" t="s">
        <v>1864</v>
      </c>
      <c r="AA46" s="213" t="s">
        <v>1706</v>
      </c>
      <c r="AB46" s="276">
        <v>1</v>
      </c>
      <c r="AC46" s="280" t="s">
        <v>1864</v>
      </c>
      <c r="AD46" s="143" t="s">
        <v>1707</v>
      </c>
      <c r="AE46" s="241">
        <v>0</v>
      </c>
      <c r="AF46" s="133" t="s">
        <v>1865</v>
      </c>
      <c r="AG46" s="143" t="s">
        <v>1707</v>
      </c>
      <c r="AH46" s="241">
        <v>0</v>
      </c>
      <c r="AI46" s="163" t="s">
        <v>1860</v>
      </c>
    </row>
    <row r="47" spans="1:35" ht="15.75" x14ac:dyDescent="0.25">
      <c r="J47" s="15"/>
      <c r="K47" s="15"/>
      <c r="P47" s="15"/>
      <c r="S47"/>
      <c r="T47" s="262" t="s">
        <v>1708</v>
      </c>
      <c r="U47" s="138"/>
      <c r="V47" s="273"/>
      <c r="W47" s="139"/>
      <c r="X47" s="138"/>
      <c r="Y47" s="273"/>
      <c r="Z47" s="139"/>
      <c r="AA47" s="138"/>
      <c r="AB47" s="273"/>
      <c r="AC47" s="139"/>
      <c r="AD47" s="138"/>
      <c r="AE47" s="273"/>
      <c r="AF47" s="139"/>
      <c r="AG47" s="138"/>
      <c r="AH47" s="273"/>
      <c r="AI47" s="139"/>
    </row>
    <row r="48" spans="1:35" x14ac:dyDescent="0.25">
      <c r="C48" s="1"/>
      <c r="D48" s="1"/>
      <c r="E48" s="1"/>
      <c r="J48" s="15"/>
      <c r="K48" s="15"/>
      <c r="P48" s="15"/>
      <c r="S48"/>
      <c r="T48" s="3" t="s">
        <v>1709</v>
      </c>
      <c r="U48" s="140" t="s">
        <v>1710</v>
      </c>
      <c r="V48" s="24">
        <v>1</v>
      </c>
      <c r="W48" s="10" t="s">
        <v>1866</v>
      </c>
      <c r="X48" s="143" t="s">
        <v>1711</v>
      </c>
      <c r="Y48" s="241">
        <v>0</v>
      </c>
      <c r="Z48" s="133" t="s">
        <v>1867</v>
      </c>
      <c r="AA48" s="143" t="s">
        <v>1711</v>
      </c>
      <c r="AB48" s="241">
        <v>0</v>
      </c>
      <c r="AC48" s="280" t="s">
        <v>1868</v>
      </c>
      <c r="AD48" s="213" t="s">
        <v>1712</v>
      </c>
      <c r="AE48" s="276">
        <v>1</v>
      </c>
      <c r="AF48" s="133" t="s">
        <v>1869</v>
      </c>
      <c r="AG48" s="213" t="s">
        <v>1712</v>
      </c>
      <c r="AH48" s="276">
        <v>1</v>
      </c>
      <c r="AI48" s="280" t="s">
        <v>1870</v>
      </c>
    </row>
    <row r="49" spans="3:35" ht="30" x14ac:dyDescent="0.25">
      <c r="J49" s="15"/>
      <c r="K49" s="15"/>
      <c r="P49" s="15"/>
      <c r="S49"/>
      <c r="T49" s="3" t="s">
        <v>1713</v>
      </c>
      <c r="U49" s="272" t="s">
        <v>1714</v>
      </c>
      <c r="V49" s="241">
        <v>0</v>
      </c>
      <c r="W49" s="280" t="s">
        <v>1871</v>
      </c>
      <c r="X49" s="277" t="s">
        <v>1715</v>
      </c>
      <c r="Y49" s="276">
        <v>1</v>
      </c>
      <c r="Z49" s="269" t="s">
        <v>1872</v>
      </c>
      <c r="AA49" s="272" t="s">
        <v>1716</v>
      </c>
      <c r="AB49" s="241">
        <v>0</v>
      </c>
      <c r="AC49" s="280" t="s">
        <v>1873</v>
      </c>
      <c r="AD49" s="22" t="s">
        <v>1717</v>
      </c>
      <c r="AE49" s="14">
        <v>0</v>
      </c>
      <c r="AF49" s="156" t="s">
        <v>1874</v>
      </c>
      <c r="AG49" s="22" t="s">
        <v>1717</v>
      </c>
      <c r="AH49" s="14">
        <v>0</v>
      </c>
      <c r="AI49" s="163" t="s">
        <v>1875</v>
      </c>
    </row>
    <row r="50" spans="3:35" ht="15.75" x14ac:dyDescent="0.25">
      <c r="C50" s="1"/>
      <c r="D50" s="1"/>
      <c r="E50" s="1"/>
      <c r="F50" s="1"/>
      <c r="G50" s="1"/>
      <c r="H50" s="1"/>
      <c r="I50" s="1"/>
      <c r="J50" s="13"/>
      <c r="K50" s="13"/>
      <c r="S50"/>
      <c r="T50" s="262" t="s">
        <v>730</v>
      </c>
      <c r="U50" s="138"/>
      <c r="V50" s="273"/>
      <c r="W50" s="139"/>
      <c r="X50" s="138"/>
      <c r="Y50" s="273"/>
      <c r="Z50" s="139"/>
      <c r="AA50" s="138"/>
      <c r="AB50" s="273"/>
      <c r="AC50" s="139"/>
      <c r="AD50" s="138"/>
      <c r="AE50" s="273"/>
      <c r="AF50" s="139"/>
      <c r="AG50" s="138"/>
      <c r="AH50" s="273"/>
      <c r="AI50" s="139"/>
    </row>
    <row r="51" spans="3:35" ht="30" x14ac:dyDescent="0.25">
      <c r="C51" s="1"/>
      <c r="D51" s="1"/>
      <c r="E51" s="1"/>
      <c r="F51" s="1"/>
      <c r="G51" s="1"/>
      <c r="H51" s="1"/>
      <c r="I51" s="1"/>
      <c r="J51" s="13"/>
      <c r="K51" s="13"/>
      <c r="P51" s="15"/>
      <c r="S51"/>
      <c r="T51" s="3" t="s">
        <v>1718</v>
      </c>
      <c r="U51" s="143" t="s">
        <v>1719</v>
      </c>
      <c r="V51" s="241">
        <v>0</v>
      </c>
      <c r="W51" s="133" t="s">
        <v>1876</v>
      </c>
      <c r="X51" s="143" t="s">
        <v>1719</v>
      </c>
      <c r="Y51" s="241">
        <v>0</v>
      </c>
      <c r="Z51" s="280" t="s">
        <v>1877</v>
      </c>
      <c r="AA51" s="22" t="s">
        <v>1720</v>
      </c>
      <c r="AB51" s="14">
        <v>0</v>
      </c>
      <c r="AC51" s="156" t="s">
        <v>1878</v>
      </c>
      <c r="AD51" s="22" t="s">
        <v>1721</v>
      </c>
      <c r="AE51" s="14">
        <v>0</v>
      </c>
      <c r="AF51" s="156" t="s">
        <v>1879</v>
      </c>
      <c r="AG51" s="22" t="s">
        <v>1721</v>
      </c>
      <c r="AH51" s="14">
        <v>0</v>
      </c>
      <c r="AI51" s="163" t="s">
        <v>1880</v>
      </c>
    </row>
    <row r="52" spans="3:35" ht="15.95" customHeight="1" x14ac:dyDescent="0.25">
      <c r="C52" s="1"/>
      <c r="D52" s="1"/>
      <c r="E52" s="1"/>
      <c r="F52" s="1"/>
      <c r="G52" s="13"/>
      <c r="H52" s="13"/>
      <c r="I52" s="1"/>
      <c r="J52" s="1"/>
      <c r="K52" s="1"/>
      <c r="P52" s="15"/>
      <c r="S52"/>
      <c r="T52" s="3" t="s">
        <v>1722</v>
      </c>
      <c r="U52" s="213" t="s">
        <v>1723</v>
      </c>
      <c r="V52" s="276">
        <v>1</v>
      </c>
      <c r="W52" s="133" t="s">
        <v>1881</v>
      </c>
      <c r="X52" s="213" t="s">
        <v>1723</v>
      </c>
      <c r="Y52" s="276">
        <v>1</v>
      </c>
      <c r="Z52" s="133" t="s">
        <v>1882</v>
      </c>
      <c r="AA52" s="213" t="s">
        <v>1723</v>
      </c>
      <c r="AB52" s="276">
        <v>1</v>
      </c>
      <c r="AC52" s="280" t="s">
        <v>1883</v>
      </c>
      <c r="AD52" s="143" t="s">
        <v>1724</v>
      </c>
      <c r="AE52" s="241">
        <v>0</v>
      </c>
      <c r="AF52" s="133" t="s">
        <v>1879</v>
      </c>
      <c r="AG52" s="143" t="s">
        <v>1724</v>
      </c>
      <c r="AH52" s="241">
        <v>0</v>
      </c>
      <c r="AI52" s="163" t="s">
        <v>1880</v>
      </c>
    </row>
    <row r="53" spans="3:35" ht="15.75" x14ac:dyDescent="0.25">
      <c r="G53" s="15"/>
      <c r="H53" s="15"/>
      <c r="L53" s="1"/>
      <c r="M53" s="1"/>
      <c r="N53" s="1"/>
      <c r="O53" s="1"/>
      <c r="P53" s="1"/>
      <c r="S53"/>
      <c r="T53" s="262" t="s">
        <v>786</v>
      </c>
      <c r="U53" s="138"/>
      <c r="V53" s="273"/>
      <c r="W53" s="139"/>
      <c r="X53" s="138"/>
      <c r="Y53" s="273"/>
      <c r="Z53" s="139"/>
      <c r="AA53" s="138"/>
      <c r="AB53" s="273"/>
      <c r="AC53" s="139"/>
      <c r="AD53" s="138"/>
      <c r="AE53" s="273"/>
      <c r="AF53" s="139"/>
      <c r="AG53" s="138"/>
      <c r="AH53" s="273"/>
      <c r="AI53" s="139"/>
    </row>
    <row r="54" spans="3:35" x14ac:dyDescent="0.25">
      <c r="C54" s="1"/>
      <c r="D54" s="1"/>
      <c r="E54" s="1"/>
      <c r="J54" s="15"/>
      <c r="K54" s="15"/>
      <c r="L54" s="1"/>
      <c r="M54" s="1"/>
      <c r="N54" s="1"/>
      <c r="O54" s="1"/>
      <c r="P54" s="13"/>
      <c r="S54"/>
      <c r="T54" s="3" t="s">
        <v>1725</v>
      </c>
      <c r="U54" s="143" t="s">
        <v>1726</v>
      </c>
      <c r="V54" s="241">
        <v>0</v>
      </c>
      <c r="W54" s="133" t="s">
        <v>1884</v>
      </c>
      <c r="X54" s="143" t="s">
        <v>1726</v>
      </c>
      <c r="Y54" s="241">
        <v>0</v>
      </c>
      <c r="Z54" s="133" t="s">
        <v>1885</v>
      </c>
      <c r="AA54" s="143" t="s">
        <v>1726</v>
      </c>
      <c r="AB54" s="241">
        <v>0</v>
      </c>
      <c r="AC54" s="280" t="s">
        <v>1886</v>
      </c>
      <c r="AD54" s="213" t="s">
        <v>1727</v>
      </c>
      <c r="AE54" s="276">
        <v>1</v>
      </c>
      <c r="AF54" s="133" t="s">
        <v>1886</v>
      </c>
      <c r="AG54" s="213" t="s">
        <v>1727</v>
      </c>
      <c r="AH54" s="276">
        <v>1</v>
      </c>
      <c r="AI54" s="280" t="s">
        <v>1887</v>
      </c>
    </row>
    <row r="55" spans="3:35" ht="45" x14ac:dyDescent="0.25">
      <c r="L55" s="1"/>
      <c r="M55" s="1"/>
      <c r="N55" s="1"/>
      <c r="O55" s="1"/>
      <c r="P55" s="13"/>
      <c r="S55"/>
      <c r="T55" s="3" t="s">
        <v>1728</v>
      </c>
      <c r="U55" s="22" t="s">
        <v>1729</v>
      </c>
      <c r="V55" s="14">
        <v>0</v>
      </c>
      <c r="W55" s="10" t="s">
        <v>1888</v>
      </c>
      <c r="X55" s="213" t="s">
        <v>1730</v>
      </c>
      <c r="Y55" s="276">
        <v>1</v>
      </c>
      <c r="Z55" s="133" t="s">
        <v>3097</v>
      </c>
      <c r="AA55" s="213" t="s">
        <v>1730</v>
      </c>
      <c r="AB55" s="276">
        <v>1</v>
      </c>
      <c r="AC55" s="133" t="s">
        <v>3097</v>
      </c>
      <c r="AD55" s="22" t="s">
        <v>1731</v>
      </c>
      <c r="AE55" s="14">
        <v>0</v>
      </c>
      <c r="AF55" s="156" t="s">
        <v>3097</v>
      </c>
      <c r="AG55" s="22" t="s">
        <v>1731</v>
      </c>
      <c r="AH55" s="14">
        <v>0</v>
      </c>
      <c r="AI55" s="163" t="s">
        <v>1889</v>
      </c>
    </row>
    <row r="56" spans="3:35" ht="15.75" x14ac:dyDescent="0.25">
      <c r="S56"/>
      <c r="T56" s="262" t="s">
        <v>745</v>
      </c>
      <c r="U56" s="210"/>
      <c r="V56" s="274"/>
      <c r="W56" s="211"/>
      <c r="X56" s="210"/>
      <c r="Y56" s="274"/>
      <c r="Z56" s="211"/>
      <c r="AA56" s="210"/>
      <c r="AB56" s="274"/>
      <c r="AC56" s="216"/>
      <c r="AD56" s="138"/>
      <c r="AE56" s="273"/>
      <c r="AF56" s="139"/>
      <c r="AG56" s="138"/>
      <c r="AH56" s="273"/>
      <c r="AI56" s="270"/>
    </row>
    <row r="57" spans="3:35" x14ac:dyDescent="0.25">
      <c r="S57"/>
      <c r="T57" s="3" t="s">
        <v>1732</v>
      </c>
      <c r="U57" s="213" t="s">
        <v>1733</v>
      </c>
      <c r="V57" s="276">
        <v>1</v>
      </c>
      <c r="W57" s="133" t="s">
        <v>3098</v>
      </c>
      <c r="X57" s="213" t="s">
        <v>1733</v>
      </c>
      <c r="Y57" s="276">
        <v>1</v>
      </c>
      <c r="Z57" s="133" t="s">
        <v>3098</v>
      </c>
      <c r="AA57" s="213" t="s">
        <v>1733</v>
      </c>
      <c r="AB57" s="276">
        <v>1</v>
      </c>
      <c r="AC57" s="133" t="s">
        <v>3098</v>
      </c>
      <c r="AD57" s="140" t="s">
        <v>1734</v>
      </c>
      <c r="AE57" s="24">
        <v>1</v>
      </c>
      <c r="AF57" s="156" t="s">
        <v>1890</v>
      </c>
      <c r="AG57" s="140" t="s">
        <v>1734</v>
      </c>
      <c r="AH57" s="24">
        <v>1</v>
      </c>
      <c r="AI57" s="163" t="s">
        <v>1891</v>
      </c>
    </row>
    <row r="58" spans="3:35" x14ac:dyDescent="0.25">
      <c r="S58"/>
      <c r="T58" s="3" t="s">
        <v>1735</v>
      </c>
      <c r="U58" s="213" t="s">
        <v>1736</v>
      </c>
      <c r="V58" s="276">
        <v>1</v>
      </c>
      <c r="W58" s="133" t="s">
        <v>3099</v>
      </c>
      <c r="X58" s="213" t="s">
        <v>1736</v>
      </c>
      <c r="Y58" s="276">
        <v>1</v>
      </c>
      <c r="Z58" s="133" t="s">
        <v>3099</v>
      </c>
      <c r="AA58" s="22" t="s">
        <v>1737</v>
      </c>
      <c r="AB58" s="14">
        <v>0</v>
      </c>
      <c r="AC58" s="10" t="s">
        <v>1892</v>
      </c>
      <c r="AD58" s="22" t="s">
        <v>1738</v>
      </c>
      <c r="AE58" s="14">
        <v>0</v>
      </c>
      <c r="AF58" s="156" t="s">
        <v>1893</v>
      </c>
      <c r="AG58" s="22" t="s">
        <v>1738</v>
      </c>
      <c r="AH58" s="14">
        <v>0</v>
      </c>
      <c r="AI58" s="163" t="s">
        <v>1891</v>
      </c>
    </row>
    <row r="59" spans="3:35" x14ac:dyDescent="0.25">
      <c r="S59"/>
      <c r="T59" s="3" t="s">
        <v>1593</v>
      </c>
      <c r="U59" s="213" t="s">
        <v>1739</v>
      </c>
      <c r="V59" s="276">
        <v>1</v>
      </c>
      <c r="W59" s="133" t="s">
        <v>1894</v>
      </c>
      <c r="X59" s="213" t="s">
        <v>1739</v>
      </c>
      <c r="Y59" s="276">
        <v>1</v>
      </c>
      <c r="Z59" s="280" t="s">
        <v>1895</v>
      </c>
      <c r="AA59" s="140" t="s">
        <v>1740</v>
      </c>
      <c r="AB59" s="24">
        <v>1</v>
      </c>
      <c r="AC59" s="156" t="s">
        <v>1896</v>
      </c>
      <c r="AD59" s="213" t="s">
        <v>1741</v>
      </c>
      <c r="AE59" s="276">
        <v>1</v>
      </c>
      <c r="AF59" s="133" t="s">
        <v>1897</v>
      </c>
      <c r="AG59" s="213" t="s">
        <v>1741</v>
      </c>
      <c r="AH59" s="276">
        <v>1</v>
      </c>
      <c r="AI59" s="163" t="s">
        <v>1891</v>
      </c>
    </row>
    <row r="60" spans="3:35" ht="15.75" x14ac:dyDescent="0.25">
      <c r="S60"/>
      <c r="T60" s="262" t="s">
        <v>1742</v>
      </c>
      <c r="U60" s="138"/>
      <c r="V60" s="273"/>
      <c r="W60" s="139"/>
      <c r="X60" s="138"/>
      <c r="Y60" s="273"/>
      <c r="Z60" s="139"/>
      <c r="AA60" s="138"/>
      <c r="AB60" s="273"/>
      <c r="AC60" s="139"/>
      <c r="AD60" s="138"/>
      <c r="AE60" s="273"/>
      <c r="AF60" s="139"/>
      <c r="AG60" s="138"/>
      <c r="AH60" s="273"/>
      <c r="AI60" s="139"/>
    </row>
    <row r="61" spans="3:35" x14ac:dyDescent="0.25">
      <c r="S61"/>
      <c r="T61" s="3" t="s">
        <v>1743</v>
      </c>
      <c r="U61" s="22" t="s">
        <v>1744</v>
      </c>
      <c r="V61" s="241">
        <v>0</v>
      </c>
      <c r="W61" s="156" t="s">
        <v>1898</v>
      </c>
      <c r="X61" s="22" t="s">
        <v>1745</v>
      </c>
      <c r="Y61" s="14">
        <v>0</v>
      </c>
      <c r="Z61" s="156" t="s">
        <v>1899</v>
      </c>
      <c r="AA61" s="140" t="s">
        <v>1746</v>
      </c>
      <c r="AB61" s="24">
        <v>1</v>
      </c>
      <c r="AC61" s="156" t="s">
        <v>1900</v>
      </c>
      <c r="AD61" s="143" t="s">
        <v>1747</v>
      </c>
      <c r="AE61" s="241">
        <v>0</v>
      </c>
      <c r="AF61" s="133" t="s">
        <v>1901</v>
      </c>
      <c r="AG61" s="143" t="s">
        <v>1747</v>
      </c>
      <c r="AH61" s="241">
        <v>0</v>
      </c>
      <c r="AI61" s="280" t="s">
        <v>1902</v>
      </c>
    </row>
    <row r="62" spans="3:35" x14ac:dyDescent="0.25">
      <c r="S62"/>
      <c r="T62" s="3" t="s">
        <v>1748</v>
      </c>
      <c r="U62" s="22" t="s">
        <v>1749</v>
      </c>
      <c r="V62" s="241">
        <v>0</v>
      </c>
      <c r="W62" s="156" t="s">
        <v>1903</v>
      </c>
      <c r="X62" s="22" t="s">
        <v>1749</v>
      </c>
      <c r="Y62" s="14">
        <v>0</v>
      </c>
      <c r="Z62" s="163" t="s">
        <v>1904</v>
      </c>
      <c r="AA62" s="22" t="s">
        <v>1750</v>
      </c>
      <c r="AB62" s="14">
        <v>0</v>
      </c>
      <c r="AC62" s="156" t="s">
        <v>1905</v>
      </c>
      <c r="AD62" s="213" t="s">
        <v>1751</v>
      </c>
      <c r="AE62" s="276">
        <v>1</v>
      </c>
      <c r="AF62" s="133" t="s">
        <v>1906</v>
      </c>
      <c r="AG62" s="213" t="s">
        <v>1751</v>
      </c>
      <c r="AH62" s="276">
        <v>1</v>
      </c>
      <c r="AI62" s="280" t="s">
        <v>1906</v>
      </c>
    </row>
    <row r="63" spans="3:35" ht="15.75" x14ac:dyDescent="0.25">
      <c r="S63"/>
      <c r="T63" s="262" t="s">
        <v>1457</v>
      </c>
      <c r="U63" s="138"/>
      <c r="V63" s="273"/>
      <c r="W63" s="139"/>
      <c r="X63" s="138"/>
      <c r="Y63" s="273"/>
      <c r="Z63" s="139"/>
      <c r="AA63" s="138"/>
      <c r="AB63" s="273"/>
      <c r="AC63" s="139"/>
      <c r="AD63" s="138"/>
      <c r="AE63" s="273"/>
      <c r="AF63" s="139"/>
      <c r="AG63" s="138"/>
      <c r="AH63" s="273"/>
      <c r="AI63" s="139"/>
    </row>
    <row r="64" spans="3:35" x14ac:dyDescent="0.25">
      <c r="S64"/>
      <c r="T64" s="3" t="s">
        <v>1752</v>
      </c>
      <c r="U64" s="140" t="s">
        <v>1753</v>
      </c>
      <c r="V64" s="276">
        <v>1</v>
      </c>
      <c r="W64" s="156" t="s">
        <v>1907</v>
      </c>
      <c r="X64" s="140" t="s">
        <v>1753</v>
      </c>
      <c r="Y64" s="24">
        <v>1</v>
      </c>
      <c r="Z64" s="163" t="s">
        <v>1907</v>
      </c>
      <c r="AA64" s="22" t="s">
        <v>1754</v>
      </c>
      <c r="AB64" s="14">
        <v>0</v>
      </c>
      <c r="AC64" s="156" t="s">
        <v>3100</v>
      </c>
      <c r="AD64" s="22" t="s">
        <v>1754</v>
      </c>
      <c r="AE64" s="14">
        <v>0</v>
      </c>
      <c r="AF64" s="156" t="s">
        <v>3100</v>
      </c>
      <c r="AG64" s="22" t="s">
        <v>1754</v>
      </c>
      <c r="AH64" s="14">
        <v>0</v>
      </c>
      <c r="AI64" s="156" t="s">
        <v>3100</v>
      </c>
    </row>
    <row r="65" spans="19:35" ht="15.75" x14ac:dyDescent="0.25">
      <c r="S65"/>
      <c r="T65" s="262" t="s">
        <v>1755</v>
      </c>
      <c r="U65" s="138"/>
      <c r="V65" s="273"/>
      <c r="W65" s="139"/>
      <c r="X65" s="138"/>
      <c r="Y65" s="273"/>
      <c r="Z65" s="139"/>
      <c r="AA65" s="138"/>
      <c r="AB65" s="273"/>
      <c r="AC65" s="139"/>
      <c r="AD65" s="138"/>
      <c r="AE65" s="273"/>
      <c r="AF65" s="139"/>
      <c r="AG65" s="138"/>
      <c r="AH65" s="273"/>
      <c r="AI65" s="139"/>
    </row>
    <row r="66" spans="19:35" ht="30" x14ac:dyDescent="0.25">
      <c r="S66"/>
      <c r="T66" s="3" t="s">
        <v>1756</v>
      </c>
      <c r="U66" s="22" t="s">
        <v>1757</v>
      </c>
      <c r="V66" s="14">
        <v>0</v>
      </c>
      <c r="W66" s="156" t="s">
        <v>1908</v>
      </c>
      <c r="X66" s="143" t="s">
        <v>1758</v>
      </c>
      <c r="Y66" s="241">
        <v>0</v>
      </c>
      <c r="Z66" s="133" t="s">
        <v>1909</v>
      </c>
      <c r="AA66" s="143" t="s">
        <v>1758</v>
      </c>
      <c r="AB66" s="241">
        <v>0</v>
      </c>
      <c r="AC66" s="280" t="s">
        <v>1909</v>
      </c>
      <c r="AD66" s="213" t="s">
        <v>1759</v>
      </c>
      <c r="AE66" s="276">
        <v>1</v>
      </c>
      <c r="AF66" s="133" t="s">
        <v>1909</v>
      </c>
      <c r="AG66" s="143" t="s">
        <v>3085</v>
      </c>
      <c r="AH66" s="241">
        <v>0</v>
      </c>
      <c r="AI66" s="132" t="s">
        <v>1910</v>
      </c>
    </row>
    <row r="67" spans="19:35" x14ac:dyDescent="0.25">
      <c r="S67"/>
      <c r="T67" s="3" t="s">
        <v>1760</v>
      </c>
      <c r="U67" s="140" t="s">
        <v>1761</v>
      </c>
      <c r="V67" s="24">
        <v>1</v>
      </c>
      <c r="W67" s="156" t="s">
        <v>1911</v>
      </c>
      <c r="X67" s="140" t="s">
        <v>1762</v>
      </c>
      <c r="Y67" s="24">
        <v>1</v>
      </c>
      <c r="Z67" s="156" t="s">
        <v>1912</v>
      </c>
      <c r="AA67" s="22" t="s">
        <v>1763</v>
      </c>
      <c r="AB67" s="14">
        <v>0</v>
      </c>
      <c r="AC67" s="156" t="s">
        <v>1913</v>
      </c>
      <c r="AD67" s="143" t="s">
        <v>1764</v>
      </c>
      <c r="AE67" s="241">
        <v>0</v>
      </c>
      <c r="AF67" s="133" t="s">
        <v>3101</v>
      </c>
      <c r="AG67" s="213" t="s">
        <v>3084</v>
      </c>
      <c r="AH67" s="276">
        <v>1</v>
      </c>
      <c r="AI67" s="281" t="s">
        <v>3101</v>
      </c>
    </row>
    <row r="68" spans="19:35" ht="15.75" x14ac:dyDescent="0.25">
      <c r="S68"/>
      <c r="T68" s="262" t="s">
        <v>1765</v>
      </c>
      <c r="U68" s="210"/>
      <c r="V68" s="274"/>
      <c r="W68" s="211"/>
      <c r="X68" s="210"/>
      <c r="Y68" s="274"/>
      <c r="Z68" s="211"/>
      <c r="AA68" s="210"/>
      <c r="AB68" s="274"/>
      <c r="AC68" s="216"/>
      <c r="AD68" s="138"/>
      <c r="AE68" s="273"/>
      <c r="AF68" s="139"/>
      <c r="AG68" s="138"/>
      <c r="AH68" s="273"/>
      <c r="AI68" s="139"/>
    </row>
    <row r="69" spans="19:35" x14ac:dyDescent="0.25">
      <c r="S69"/>
      <c r="T69" s="3" t="s">
        <v>1766</v>
      </c>
      <c r="U69" s="143" t="s">
        <v>289</v>
      </c>
      <c r="V69" s="241" t="s">
        <v>670</v>
      </c>
      <c r="W69" s="212" t="s">
        <v>289</v>
      </c>
      <c r="X69" s="143" t="s">
        <v>289</v>
      </c>
      <c r="Y69" s="241" t="s">
        <v>670</v>
      </c>
      <c r="Z69" s="212" t="s">
        <v>289</v>
      </c>
      <c r="AA69" s="143" t="s">
        <v>289</v>
      </c>
      <c r="AB69" s="241" t="s">
        <v>670</v>
      </c>
      <c r="AC69" s="212" t="s">
        <v>289</v>
      </c>
      <c r="AD69" s="140" t="s">
        <v>1767</v>
      </c>
      <c r="AE69" s="24">
        <v>1</v>
      </c>
      <c r="AF69" s="156" t="s">
        <v>1914</v>
      </c>
      <c r="AG69" s="140" t="s">
        <v>1768</v>
      </c>
      <c r="AH69" s="24">
        <v>1</v>
      </c>
      <c r="AI69" s="156" t="s">
        <v>1915</v>
      </c>
    </row>
    <row r="70" spans="19:35" x14ac:dyDescent="0.25">
      <c r="S70"/>
      <c r="T70" s="3" t="s">
        <v>1769</v>
      </c>
      <c r="U70" s="143" t="s">
        <v>289</v>
      </c>
      <c r="V70" s="241" t="s">
        <v>670</v>
      </c>
      <c r="W70" s="212" t="s">
        <v>289</v>
      </c>
      <c r="X70" s="143" t="s">
        <v>289</v>
      </c>
      <c r="Y70" s="241" t="s">
        <v>670</v>
      </c>
      <c r="Z70" s="212" t="s">
        <v>289</v>
      </c>
      <c r="AA70" s="143" t="s">
        <v>289</v>
      </c>
      <c r="AB70" s="241" t="s">
        <v>670</v>
      </c>
      <c r="AC70" s="212" t="s">
        <v>289</v>
      </c>
      <c r="AD70" s="143" t="s">
        <v>1770</v>
      </c>
      <c r="AE70" s="241">
        <v>0</v>
      </c>
      <c r="AF70" s="133" t="s">
        <v>1916</v>
      </c>
      <c r="AG70" s="143" t="s">
        <v>1770</v>
      </c>
      <c r="AH70" s="241">
        <v>0</v>
      </c>
      <c r="AI70" s="156" t="s">
        <v>1915</v>
      </c>
    </row>
    <row r="71" spans="19:35" ht="30" x14ac:dyDescent="0.25">
      <c r="S71"/>
      <c r="T71" s="3" t="s">
        <v>1771</v>
      </c>
      <c r="U71" s="143" t="s">
        <v>289</v>
      </c>
      <c r="V71" s="241" t="s">
        <v>670</v>
      </c>
      <c r="W71" s="212" t="s">
        <v>289</v>
      </c>
      <c r="X71" s="143" t="s">
        <v>289</v>
      </c>
      <c r="Y71" s="241" t="s">
        <v>670</v>
      </c>
      <c r="Z71" s="212" t="s">
        <v>289</v>
      </c>
      <c r="AA71" s="143" t="s">
        <v>289</v>
      </c>
      <c r="AB71" s="241" t="s">
        <v>670</v>
      </c>
      <c r="AC71" s="212" t="s">
        <v>289</v>
      </c>
      <c r="AD71" s="140" t="s">
        <v>1772</v>
      </c>
      <c r="AE71" s="24">
        <v>1</v>
      </c>
      <c r="AF71" s="156" t="s">
        <v>1917</v>
      </c>
      <c r="AG71" s="22" t="s">
        <v>1773</v>
      </c>
      <c r="AH71" s="14">
        <v>0</v>
      </c>
      <c r="AI71" s="156" t="s">
        <v>1915</v>
      </c>
    </row>
    <row r="72" spans="19:35" x14ac:dyDescent="0.25">
      <c r="S72"/>
      <c r="T72" s="3" t="s">
        <v>1774</v>
      </c>
      <c r="U72" s="143" t="s">
        <v>289</v>
      </c>
      <c r="V72" s="241" t="s">
        <v>670</v>
      </c>
      <c r="W72" s="212" t="s">
        <v>289</v>
      </c>
      <c r="X72" s="143" t="s">
        <v>289</v>
      </c>
      <c r="Y72" s="241" t="s">
        <v>670</v>
      </c>
      <c r="Z72" s="212" t="s">
        <v>289</v>
      </c>
      <c r="AA72" s="143" t="s">
        <v>289</v>
      </c>
      <c r="AB72" s="241" t="s">
        <v>670</v>
      </c>
      <c r="AC72" s="212" t="s">
        <v>289</v>
      </c>
      <c r="AD72" s="143" t="s">
        <v>1775</v>
      </c>
      <c r="AE72" s="241">
        <v>0</v>
      </c>
      <c r="AF72" s="133" t="s">
        <v>1918</v>
      </c>
      <c r="AG72" s="143" t="s">
        <v>1775</v>
      </c>
      <c r="AH72" s="241">
        <v>0</v>
      </c>
      <c r="AI72" s="156" t="s">
        <v>1915</v>
      </c>
    </row>
    <row r="73" spans="19:35" ht="15.75" thickBot="1" x14ac:dyDescent="0.3">
      <c r="S73"/>
      <c r="T73" s="3" t="s">
        <v>1776</v>
      </c>
      <c r="U73" s="143" t="s">
        <v>289</v>
      </c>
      <c r="V73" s="241" t="s">
        <v>670</v>
      </c>
      <c r="W73" s="212" t="s">
        <v>289</v>
      </c>
      <c r="X73" s="143" t="s">
        <v>289</v>
      </c>
      <c r="Y73" s="241" t="s">
        <v>670</v>
      </c>
      <c r="Z73" s="212" t="s">
        <v>289</v>
      </c>
      <c r="AA73" s="143" t="s">
        <v>289</v>
      </c>
      <c r="AB73" s="241" t="s">
        <v>670</v>
      </c>
      <c r="AC73" s="212" t="s">
        <v>289</v>
      </c>
      <c r="AD73" s="22" t="s">
        <v>289</v>
      </c>
      <c r="AE73" s="14" t="s">
        <v>670</v>
      </c>
      <c r="AF73" s="328" t="s">
        <v>1919</v>
      </c>
      <c r="AG73" s="22" t="s">
        <v>1777</v>
      </c>
      <c r="AH73" s="14">
        <v>0</v>
      </c>
      <c r="AI73" s="156" t="s">
        <v>1915</v>
      </c>
    </row>
    <row r="74" spans="19:35" ht="15.75" x14ac:dyDescent="0.25">
      <c r="S74"/>
      <c r="T74" s="341" t="s">
        <v>1778</v>
      </c>
      <c r="U74" s="410">
        <v>43</v>
      </c>
      <c r="V74" s="411"/>
      <c r="W74" s="412"/>
      <c r="X74" s="410">
        <v>44</v>
      </c>
      <c r="Y74" s="411"/>
      <c r="Z74" s="412"/>
      <c r="AA74" s="410">
        <v>45</v>
      </c>
      <c r="AB74" s="411"/>
      <c r="AC74" s="412"/>
      <c r="AD74" s="410">
        <v>48</v>
      </c>
      <c r="AE74" s="411"/>
      <c r="AF74" s="412"/>
      <c r="AG74" s="410">
        <v>49</v>
      </c>
      <c r="AH74" s="411"/>
      <c r="AI74" s="419"/>
    </row>
    <row r="75" spans="19:35" ht="15.75" x14ac:dyDescent="0.25">
      <c r="S75"/>
      <c r="T75" s="342" t="s">
        <v>833</v>
      </c>
      <c r="U75" s="413">
        <v>14</v>
      </c>
      <c r="V75" s="414"/>
      <c r="W75" s="415"/>
      <c r="X75" s="413">
        <v>15</v>
      </c>
      <c r="Y75" s="414"/>
      <c r="Z75" s="415"/>
      <c r="AA75" s="413">
        <v>13</v>
      </c>
      <c r="AB75" s="414"/>
      <c r="AC75" s="415"/>
      <c r="AD75" s="413">
        <v>20</v>
      </c>
      <c r="AE75" s="414"/>
      <c r="AF75" s="415"/>
      <c r="AG75" s="413">
        <v>20</v>
      </c>
      <c r="AH75" s="414"/>
      <c r="AI75" s="420"/>
    </row>
    <row r="76" spans="19:35" ht="16.5" thickBot="1" x14ac:dyDescent="0.3">
      <c r="S76"/>
      <c r="T76" s="343" t="s">
        <v>834</v>
      </c>
      <c r="U76" s="416">
        <f>1400/43</f>
        <v>32.558139534883722</v>
      </c>
      <c r="V76" s="417"/>
      <c r="W76" s="418"/>
      <c r="X76" s="416">
        <f>1500/44</f>
        <v>34.090909090909093</v>
      </c>
      <c r="Y76" s="417"/>
      <c r="Z76" s="418"/>
      <c r="AA76" s="416">
        <f>1300/45</f>
        <v>28.888888888888889</v>
      </c>
      <c r="AB76" s="417"/>
      <c r="AC76" s="418"/>
      <c r="AD76" s="416">
        <f>2000/48</f>
        <v>41.666666666666664</v>
      </c>
      <c r="AE76" s="417"/>
      <c r="AF76" s="418"/>
      <c r="AG76" s="416">
        <f>2000/49</f>
        <v>40.816326530612244</v>
      </c>
      <c r="AH76" s="417"/>
      <c r="AI76" s="421"/>
    </row>
    <row r="77" spans="19:35" x14ac:dyDescent="0.25">
      <c r="S77"/>
      <c r="T77" s="3"/>
      <c r="V77" s="3"/>
      <c r="W77" s="3"/>
      <c r="X77" s="3"/>
      <c r="Y77" s="3"/>
      <c r="Z77" s="3"/>
      <c r="AA77" s="3"/>
      <c r="AB77" s="3"/>
      <c r="AC77" s="3"/>
      <c r="AD77" s="3"/>
      <c r="AE77" s="3"/>
      <c r="AF77" s="3"/>
      <c r="AG77" s="3"/>
      <c r="AH77" s="3"/>
      <c r="AI77" s="3"/>
    </row>
    <row r="78" spans="19:35" x14ac:dyDescent="0.25">
      <c r="S78"/>
      <c r="T78" s="3"/>
      <c r="V78" s="3"/>
      <c r="W78" s="3"/>
      <c r="X78" s="3"/>
      <c r="Y78" s="3"/>
      <c r="Z78" s="3"/>
      <c r="AA78" s="3"/>
      <c r="AB78" s="3"/>
      <c r="AC78" s="3"/>
      <c r="AD78" s="3"/>
      <c r="AE78" s="3"/>
      <c r="AF78" s="3"/>
      <c r="AG78" s="3"/>
      <c r="AH78" s="3"/>
      <c r="AI78" s="3"/>
    </row>
    <row r="79" spans="19:35" x14ac:dyDescent="0.25">
      <c r="S79"/>
      <c r="V79">
        <v>43</v>
      </c>
      <c r="W79">
        <v>14</v>
      </c>
      <c r="AI79" s="3"/>
    </row>
    <row r="80" spans="19:35" ht="15.75" x14ac:dyDescent="0.25">
      <c r="S80"/>
      <c r="V80">
        <v>44</v>
      </c>
      <c r="W80">
        <v>15</v>
      </c>
      <c r="AI80" s="33"/>
    </row>
    <row r="81" spans="19:35" x14ac:dyDescent="0.25">
      <c r="S81"/>
      <c r="V81">
        <v>45</v>
      </c>
      <c r="W81">
        <v>13</v>
      </c>
      <c r="AI81" s="3"/>
    </row>
    <row r="82" spans="19:35" x14ac:dyDescent="0.25">
      <c r="S82"/>
      <c r="V82">
        <v>48</v>
      </c>
      <c r="W82">
        <v>20</v>
      </c>
      <c r="AI82" s="41"/>
    </row>
    <row r="83" spans="19:35" x14ac:dyDescent="0.25">
      <c r="S83"/>
      <c r="V83">
        <v>49</v>
      </c>
      <c r="W83">
        <v>20</v>
      </c>
      <c r="AI83" s="42"/>
    </row>
    <row r="84" spans="19:35" x14ac:dyDescent="0.25">
      <c r="S84"/>
      <c r="AI84" s="42"/>
    </row>
    <row r="85" spans="19:35" x14ac:dyDescent="0.25">
      <c r="S85"/>
      <c r="AI85" s="3"/>
    </row>
    <row r="86" spans="19:35" x14ac:dyDescent="0.25">
      <c r="S86"/>
      <c r="AI86" s="11"/>
    </row>
    <row r="87" spans="19:35" x14ac:dyDescent="0.25">
      <c r="S87"/>
      <c r="AI87" s="3"/>
    </row>
    <row r="88" spans="19:35" x14ac:dyDescent="0.25">
      <c r="S88"/>
      <c r="AI88" s="3"/>
    </row>
    <row r="89" spans="19:35" x14ac:dyDescent="0.25">
      <c r="S89"/>
      <c r="AI89" s="3"/>
    </row>
    <row r="90" spans="19:35" x14ac:dyDescent="0.25">
      <c r="S90"/>
      <c r="AI90" s="3"/>
    </row>
    <row r="91" spans="19:35" x14ac:dyDescent="0.25">
      <c r="S91"/>
      <c r="AI91" s="3"/>
    </row>
    <row r="92" spans="19:35" x14ac:dyDescent="0.25">
      <c r="S92"/>
      <c r="AI92" s="3"/>
    </row>
    <row r="93" spans="19:35" x14ac:dyDescent="0.25">
      <c r="S93"/>
      <c r="AI93" s="12"/>
    </row>
    <row r="94" spans="19:35" x14ac:dyDescent="0.25">
      <c r="S94"/>
      <c r="AI94" s="11"/>
    </row>
    <row r="95" spans="19:35" x14ac:dyDescent="0.25">
      <c r="S95"/>
      <c r="AI95" s="11"/>
    </row>
    <row r="96" spans="19:35" x14ac:dyDescent="0.25">
      <c r="S96"/>
      <c r="AI96" s="11"/>
    </row>
    <row r="97" spans="19:35" x14ac:dyDescent="0.25">
      <c r="S97"/>
      <c r="AI97" s="11"/>
    </row>
    <row r="98" spans="19:35" x14ac:dyDescent="0.25">
      <c r="S98"/>
      <c r="AI98" s="3"/>
    </row>
    <row r="99" spans="19:35" x14ac:dyDescent="0.25">
      <c r="S99"/>
      <c r="AI99" s="3"/>
    </row>
    <row r="100" spans="19:35" x14ac:dyDescent="0.25">
      <c r="S100"/>
      <c r="AI100" s="3"/>
    </row>
    <row r="101" spans="19:35" x14ac:dyDescent="0.25">
      <c r="S101"/>
      <c r="AI101" s="3"/>
    </row>
    <row r="102" spans="19:35" x14ac:dyDescent="0.25">
      <c r="S102"/>
      <c r="AI102" s="5"/>
    </row>
    <row r="103" spans="19:35" x14ac:dyDescent="0.25">
      <c r="S103"/>
      <c r="AI103" s="3"/>
    </row>
    <row r="104" spans="19:35" x14ac:dyDescent="0.25">
      <c r="S104"/>
      <c r="AI104" s="3"/>
    </row>
    <row r="105" spans="19:35" x14ac:dyDescent="0.25">
      <c r="S105"/>
      <c r="AI105" s="3"/>
    </row>
    <row r="106" spans="19:35" x14ac:dyDescent="0.25">
      <c r="S106"/>
      <c r="AI106" s="3"/>
    </row>
    <row r="107" spans="19:35" x14ac:dyDescent="0.25">
      <c r="S107"/>
      <c r="AI107" s="3"/>
    </row>
    <row r="108" spans="19:35" x14ac:dyDescent="0.25">
      <c r="S108"/>
      <c r="AI108" s="3"/>
    </row>
    <row r="109" spans="19:35" x14ac:dyDescent="0.25">
      <c r="S109"/>
      <c r="AI109" s="3"/>
    </row>
    <row r="110" spans="19:35" x14ac:dyDescent="0.25">
      <c r="S110"/>
      <c r="AI110" s="3"/>
    </row>
    <row r="111" spans="19:35" x14ac:dyDescent="0.25">
      <c r="S111"/>
      <c r="AI111" s="3"/>
    </row>
    <row r="112" spans="19:35" x14ac:dyDescent="0.25">
      <c r="S112"/>
      <c r="AI112" s="3"/>
    </row>
    <row r="113" spans="19:35" x14ac:dyDescent="0.25">
      <c r="S113"/>
      <c r="AI113" s="3"/>
    </row>
    <row r="114" spans="19:35" x14ac:dyDescent="0.25">
      <c r="S114"/>
      <c r="AI114" s="3"/>
    </row>
    <row r="115" spans="19:35" x14ac:dyDescent="0.25">
      <c r="S115"/>
      <c r="AI115" s="3"/>
    </row>
    <row r="116" spans="19:35" x14ac:dyDescent="0.25">
      <c r="S116"/>
      <c r="AI116" s="3"/>
    </row>
    <row r="117" spans="19:35" x14ac:dyDescent="0.25">
      <c r="S117"/>
      <c r="AI117" s="11"/>
    </row>
    <row r="118" spans="19:35" x14ac:dyDescent="0.25">
      <c r="S118"/>
      <c r="AI118" s="11"/>
    </row>
    <row r="119" spans="19:35" x14ac:dyDescent="0.25">
      <c r="S119"/>
      <c r="AI119" s="11"/>
    </row>
    <row r="120" spans="19:35" x14ac:dyDescent="0.25">
      <c r="S120"/>
      <c r="AI120" s="3"/>
    </row>
    <row r="121" spans="19:35" x14ac:dyDescent="0.25">
      <c r="S121"/>
      <c r="AI121" s="12"/>
    </row>
    <row r="122" spans="19:35" x14ac:dyDescent="0.25">
      <c r="S122"/>
      <c r="AI122" s="11"/>
    </row>
    <row r="123" spans="19:35" x14ac:dyDescent="0.25">
      <c r="S123"/>
      <c r="AI123" s="11"/>
    </row>
    <row r="124" spans="19:35" x14ac:dyDescent="0.25">
      <c r="S124"/>
      <c r="AI124" s="3"/>
    </row>
    <row r="125" spans="19:35" x14ac:dyDescent="0.25">
      <c r="S125"/>
      <c r="AI125" s="3"/>
    </row>
    <row r="126" spans="19:35" x14ac:dyDescent="0.25">
      <c r="S126"/>
      <c r="AI126" s="5"/>
    </row>
    <row r="127" spans="19:35" x14ac:dyDescent="0.25">
      <c r="S127"/>
      <c r="AI127" s="3"/>
    </row>
    <row r="128" spans="19:35" x14ac:dyDescent="0.25">
      <c r="S128"/>
      <c r="AI128" s="11"/>
    </row>
    <row r="129" spans="19:35" x14ac:dyDescent="0.25">
      <c r="S129"/>
      <c r="AI129" s="11"/>
    </row>
    <row r="130" spans="19:35" x14ac:dyDescent="0.25">
      <c r="S130"/>
      <c r="AI130" s="3"/>
    </row>
    <row r="131" spans="19:35" x14ac:dyDescent="0.25">
      <c r="S131"/>
      <c r="AI131" s="5"/>
    </row>
    <row r="132" spans="19:35" x14ac:dyDescent="0.25">
      <c r="S132"/>
      <c r="AI132" s="3"/>
    </row>
    <row r="133" spans="19:35" x14ac:dyDescent="0.25">
      <c r="S133"/>
      <c r="AI133" s="3"/>
    </row>
    <row r="134" spans="19:35" x14ac:dyDescent="0.25">
      <c r="S134"/>
      <c r="AI134" s="11"/>
    </row>
    <row r="135" spans="19:35" x14ac:dyDescent="0.25">
      <c r="S135"/>
      <c r="AI135" s="11"/>
    </row>
    <row r="136" spans="19:35" x14ac:dyDescent="0.25">
      <c r="S136"/>
      <c r="AI136" s="11"/>
    </row>
    <row r="137" spans="19:35" x14ac:dyDescent="0.25">
      <c r="S137"/>
      <c r="AI137" s="3"/>
    </row>
    <row r="138" spans="19:35" x14ac:dyDescent="0.25">
      <c r="S138"/>
      <c r="AI138" s="25"/>
    </row>
    <row r="139" spans="19:35" x14ac:dyDescent="0.25">
      <c r="S139"/>
      <c r="AI139" s="25"/>
    </row>
    <row r="140" spans="19:35" x14ac:dyDescent="0.25">
      <c r="S140"/>
      <c r="AI140" s="17"/>
    </row>
    <row r="141" spans="19:35" x14ac:dyDescent="0.25">
      <c r="S141"/>
      <c r="AI141" s="40"/>
    </row>
    <row r="142" spans="19:35" x14ac:dyDescent="0.25">
      <c r="S142"/>
      <c r="AI142" s="3"/>
    </row>
    <row r="143" spans="19:35" x14ac:dyDescent="0.25">
      <c r="S143"/>
      <c r="AI143" s="5"/>
    </row>
    <row r="144" spans="19:35" x14ac:dyDescent="0.25">
      <c r="S144"/>
      <c r="AI144" s="12"/>
    </row>
    <row r="145" spans="19:35" x14ac:dyDescent="0.25">
      <c r="S145"/>
      <c r="AI145" s="3"/>
    </row>
    <row r="146" spans="19:35" x14ac:dyDescent="0.25">
      <c r="S146"/>
      <c r="AI146" s="11"/>
    </row>
    <row r="147" spans="19:35" x14ac:dyDescent="0.25">
      <c r="S147"/>
      <c r="AI147" s="11"/>
    </row>
    <row r="148" spans="19:35" x14ac:dyDescent="0.25">
      <c r="S148"/>
      <c r="AI148" s="11"/>
    </row>
    <row r="149" spans="19:35" x14ac:dyDescent="0.25">
      <c r="S149"/>
      <c r="AI149" s="11"/>
    </row>
    <row r="150" spans="19:35" x14ac:dyDescent="0.25">
      <c r="S150"/>
      <c r="AI150" s="11"/>
    </row>
    <row r="151" spans="19:35" x14ac:dyDescent="0.25">
      <c r="S151"/>
      <c r="AI151" s="3"/>
    </row>
    <row r="152" spans="19:35" x14ac:dyDescent="0.25">
      <c r="S152"/>
      <c r="AI152" s="3"/>
    </row>
    <row r="153" spans="19:35" x14ac:dyDescent="0.25">
      <c r="S153"/>
      <c r="AI153" s="3"/>
    </row>
    <row r="154" spans="19:35" x14ac:dyDescent="0.25">
      <c r="S154"/>
      <c r="AI154" s="3"/>
    </row>
    <row r="155" spans="19:35" x14ac:dyDescent="0.25">
      <c r="S155"/>
      <c r="AI155" s="3"/>
    </row>
    <row r="156" spans="19:35" x14ac:dyDescent="0.25">
      <c r="S156"/>
      <c r="AI156" s="3"/>
    </row>
    <row r="157" spans="19:35" x14ac:dyDescent="0.25">
      <c r="S157"/>
      <c r="AI157" s="3"/>
    </row>
    <row r="158" spans="19:35" x14ac:dyDescent="0.25">
      <c r="S158"/>
      <c r="AI158" s="3"/>
    </row>
    <row r="159" spans="19:35" x14ac:dyDescent="0.25">
      <c r="S159"/>
      <c r="T159" s="3"/>
      <c r="V159" s="3"/>
      <c r="W159" s="3"/>
      <c r="X159" s="3"/>
      <c r="Y159" s="3"/>
      <c r="Z159" s="3"/>
      <c r="AA159" s="3"/>
      <c r="AB159" s="3"/>
      <c r="AC159" s="3"/>
      <c r="AD159" s="3"/>
      <c r="AE159" s="3"/>
      <c r="AF159" s="3"/>
      <c r="AG159" s="3"/>
      <c r="AH159" s="3"/>
      <c r="AI159" s="3"/>
    </row>
    <row r="160" spans="19:35" x14ac:dyDescent="0.25">
      <c r="S160"/>
      <c r="T160" s="3"/>
      <c r="V160" s="3"/>
      <c r="W160" s="3"/>
      <c r="X160" s="3"/>
      <c r="Y160" s="3"/>
      <c r="Z160" s="3"/>
      <c r="AA160" s="3"/>
      <c r="AB160" s="3"/>
      <c r="AC160" s="3"/>
      <c r="AD160" s="3"/>
      <c r="AE160" s="3"/>
      <c r="AF160" s="3"/>
      <c r="AG160" s="3"/>
      <c r="AH160" s="3"/>
      <c r="AI160" s="3"/>
    </row>
    <row r="161" spans="19:35" x14ac:dyDescent="0.25">
      <c r="S161"/>
      <c r="T161" s="3"/>
      <c r="V161" s="3"/>
      <c r="W161" s="3"/>
      <c r="X161" s="3"/>
      <c r="Y161" s="3"/>
      <c r="Z161" s="3"/>
      <c r="AA161" s="3"/>
      <c r="AB161" s="3"/>
      <c r="AC161" s="3"/>
      <c r="AD161" s="3"/>
      <c r="AE161" s="3"/>
      <c r="AF161" s="3"/>
      <c r="AG161" s="3"/>
      <c r="AH161" s="3"/>
      <c r="AI161" s="3"/>
    </row>
    <row r="162" spans="19:35" x14ac:dyDescent="0.25">
      <c r="S162"/>
      <c r="T162" s="3"/>
      <c r="V162" s="3"/>
      <c r="W162" s="3"/>
      <c r="X162" s="3"/>
      <c r="Y162" s="3"/>
      <c r="Z162" s="3"/>
      <c r="AA162" s="3"/>
      <c r="AB162" s="3"/>
      <c r="AC162" s="3"/>
      <c r="AD162" s="3"/>
      <c r="AE162" s="3"/>
      <c r="AF162" s="3"/>
      <c r="AG162" s="3"/>
      <c r="AH162" s="3"/>
      <c r="AI162" s="3"/>
    </row>
    <row r="163" spans="19:35" x14ac:dyDescent="0.25">
      <c r="S163"/>
      <c r="T163" s="3"/>
      <c r="V163" s="3"/>
      <c r="W163" s="3"/>
      <c r="X163" s="3"/>
      <c r="Y163" s="3"/>
      <c r="Z163" s="3"/>
      <c r="AA163" s="3"/>
      <c r="AB163" s="3"/>
      <c r="AC163" s="3"/>
      <c r="AD163" s="3"/>
      <c r="AE163" s="3"/>
      <c r="AF163" s="3"/>
      <c r="AG163" s="3"/>
      <c r="AH163" s="3"/>
      <c r="AI163" s="3"/>
    </row>
    <row r="164" spans="19:35" x14ac:dyDescent="0.25">
      <c r="S164"/>
      <c r="T164" s="3"/>
      <c r="V164" s="3"/>
      <c r="W164" s="3"/>
      <c r="X164" s="3"/>
      <c r="Y164" s="3"/>
      <c r="Z164" s="3"/>
      <c r="AA164" s="3"/>
      <c r="AB164" s="3"/>
      <c r="AC164" s="3"/>
      <c r="AD164" s="3"/>
      <c r="AE164" s="3"/>
      <c r="AF164" s="3"/>
      <c r="AG164" s="3"/>
      <c r="AH164" s="3"/>
      <c r="AI164" s="3"/>
    </row>
    <row r="165" spans="19:35" x14ac:dyDescent="0.25">
      <c r="S165"/>
      <c r="T165" s="3"/>
      <c r="V165" s="3"/>
      <c r="W165" s="3"/>
      <c r="X165" s="3"/>
      <c r="Y165" s="3"/>
      <c r="Z165" s="3"/>
      <c r="AA165" s="3"/>
      <c r="AB165" s="3"/>
      <c r="AC165" s="3"/>
      <c r="AD165" s="3"/>
      <c r="AE165" s="3"/>
      <c r="AF165" s="3"/>
      <c r="AG165" s="3"/>
      <c r="AH165" s="3"/>
      <c r="AI165" s="3"/>
    </row>
    <row r="166" spans="19:35" x14ac:dyDescent="0.25">
      <c r="S166"/>
      <c r="T166" s="3"/>
      <c r="V166" s="3"/>
      <c r="W166" s="3"/>
      <c r="X166" s="3"/>
      <c r="Y166" s="3"/>
      <c r="Z166" s="3"/>
      <c r="AA166" s="3"/>
      <c r="AB166" s="3"/>
      <c r="AC166" s="3"/>
      <c r="AD166" s="3"/>
      <c r="AE166" s="3"/>
      <c r="AF166" s="3"/>
      <c r="AG166" s="3"/>
      <c r="AH166" s="3"/>
      <c r="AI166" s="3"/>
    </row>
    <row r="167" spans="19:35" x14ac:dyDescent="0.25">
      <c r="S167"/>
      <c r="T167" s="3"/>
      <c r="V167" s="3"/>
      <c r="W167" s="3"/>
      <c r="X167" s="3"/>
      <c r="Y167" s="3"/>
      <c r="Z167" s="3"/>
      <c r="AA167" s="3"/>
      <c r="AB167" s="3"/>
      <c r="AC167" s="3"/>
      <c r="AD167" s="3"/>
      <c r="AE167" s="3"/>
      <c r="AF167" s="3"/>
      <c r="AG167" s="3"/>
      <c r="AH167" s="3"/>
      <c r="AI167" s="3"/>
    </row>
    <row r="168" spans="19:35" x14ac:dyDescent="0.25">
      <c r="S168"/>
      <c r="T168" s="3"/>
      <c r="V168" s="3"/>
      <c r="W168" s="3"/>
      <c r="X168" s="3"/>
      <c r="Y168" s="3"/>
      <c r="Z168" s="3"/>
      <c r="AA168" s="3"/>
      <c r="AB168" s="3"/>
      <c r="AC168" s="3"/>
      <c r="AD168" s="3"/>
      <c r="AE168" s="3"/>
      <c r="AF168" s="3"/>
      <c r="AG168" s="3"/>
      <c r="AH168" s="3"/>
      <c r="AI168" s="3"/>
    </row>
    <row r="169" spans="19:35" x14ac:dyDescent="0.25">
      <c r="S169"/>
      <c r="T169" s="3"/>
      <c r="V169" s="3"/>
      <c r="W169" s="3"/>
      <c r="X169" s="3"/>
      <c r="Y169" s="3"/>
      <c r="Z169" s="3"/>
      <c r="AA169" s="3"/>
      <c r="AB169" s="3"/>
      <c r="AC169" s="3"/>
      <c r="AD169" s="3"/>
      <c r="AE169" s="3"/>
      <c r="AF169" s="3"/>
      <c r="AG169" s="3"/>
      <c r="AH169" s="3"/>
      <c r="AI169" s="3"/>
    </row>
    <row r="170" spans="19:35" x14ac:dyDescent="0.25">
      <c r="S170"/>
      <c r="T170" s="3"/>
      <c r="V170" s="3"/>
      <c r="W170" s="3"/>
      <c r="X170" s="3"/>
      <c r="Y170" s="3"/>
      <c r="Z170" s="3"/>
      <c r="AA170" s="3"/>
      <c r="AB170" s="3"/>
      <c r="AC170" s="3"/>
      <c r="AD170" s="3"/>
      <c r="AE170" s="3"/>
      <c r="AF170" s="3"/>
      <c r="AG170" s="3"/>
      <c r="AH170" s="3"/>
      <c r="AI170" s="3"/>
    </row>
    <row r="171" spans="19:35" x14ac:dyDescent="0.25">
      <c r="S171"/>
      <c r="T171" s="3"/>
      <c r="V171" s="3"/>
      <c r="W171" s="3"/>
      <c r="X171" s="3"/>
      <c r="Y171" s="3"/>
      <c r="Z171" s="3"/>
      <c r="AA171" s="3"/>
      <c r="AB171" s="3"/>
      <c r="AC171" s="3"/>
      <c r="AD171" s="3"/>
      <c r="AE171" s="3"/>
      <c r="AF171" s="3"/>
      <c r="AG171" s="3"/>
      <c r="AH171" s="3"/>
      <c r="AI171" s="3"/>
    </row>
    <row r="172" spans="19:35" x14ac:dyDescent="0.25">
      <c r="S172"/>
      <c r="T172" s="3"/>
      <c r="V172" s="3"/>
      <c r="W172" s="3"/>
      <c r="X172" s="3"/>
      <c r="Y172" s="3"/>
      <c r="Z172" s="3"/>
      <c r="AA172" s="3"/>
      <c r="AB172" s="3"/>
      <c r="AC172" s="3"/>
      <c r="AD172" s="3"/>
      <c r="AE172" s="3"/>
      <c r="AF172" s="3"/>
      <c r="AG172" s="3"/>
      <c r="AH172" s="3"/>
      <c r="AI172" s="3"/>
    </row>
    <row r="173" spans="19:35" x14ac:dyDescent="0.25">
      <c r="S173"/>
      <c r="T173" s="3"/>
      <c r="V173" s="3"/>
      <c r="W173" s="3"/>
      <c r="X173" s="3"/>
      <c r="Y173" s="3"/>
      <c r="Z173" s="3"/>
      <c r="AA173" s="3"/>
      <c r="AB173" s="3"/>
      <c r="AC173" s="3"/>
      <c r="AD173" s="3"/>
      <c r="AE173" s="3"/>
      <c r="AF173" s="3"/>
      <c r="AG173" s="3"/>
      <c r="AH173" s="3"/>
      <c r="AI173" s="3"/>
    </row>
    <row r="174" spans="19:35" x14ac:dyDescent="0.25">
      <c r="S174"/>
      <c r="T174" s="3"/>
      <c r="V174" s="3"/>
      <c r="W174" s="3"/>
      <c r="X174" s="3"/>
      <c r="Y174" s="3"/>
      <c r="Z174" s="3"/>
      <c r="AA174" s="3"/>
      <c r="AB174" s="3"/>
      <c r="AC174" s="3"/>
      <c r="AD174" s="3"/>
      <c r="AE174" s="3"/>
      <c r="AF174" s="3"/>
      <c r="AG174" s="3"/>
      <c r="AH174" s="3"/>
      <c r="AI174" s="3"/>
    </row>
    <row r="175" spans="19:35" x14ac:dyDescent="0.25">
      <c r="S175"/>
      <c r="T175" s="3"/>
      <c r="V175" s="3"/>
      <c r="W175" s="3"/>
      <c r="X175" s="3"/>
      <c r="Y175" s="3"/>
      <c r="Z175" s="3"/>
      <c r="AA175" s="3"/>
      <c r="AB175" s="3"/>
      <c r="AC175" s="3"/>
      <c r="AD175" s="3"/>
      <c r="AE175" s="3"/>
      <c r="AF175" s="3"/>
      <c r="AG175" s="3"/>
      <c r="AH175" s="3"/>
      <c r="AI175" s="3"/>
    </row>
    <row r="176" spans="19:35" x14ac:dyDescent="0.25">
      <c r="S176"/>
      <c r="T176" s="3"/>
      <c r="V176" s="3"/>
      <c r="W176" s="3"/>
      <c r="X176" s="3"/>
      <c r="Y176" s="3"/>
      <c r="Z176" s="3"/>
      <c r="AA176" s="3"/>
      <c r="AB176" s="3"/>
      <c r="AC176" s="3"/>
      <c r="AD176" s="3"/>
      <c r="AE176" s="3"/>
      <c r="AF176" s="3"/>
      <c r="AG176" s="3"/>
      <c r="AH176" s="3"/>
      <c r="AI176" s="3"/>
    </row>
    <row r="177" spans="19:35" x14ac:dyDescent="0.25">
      <c r="S177"/>
      <c r="T177" s="3"/>
      <c r="V177" s="3"/>
      <c r="W177" s="3"/>
      <c r="X177" s="3"/>
      <c r="Y177" s="3"/>
      <c r="Z177" s="3"/>
      <c r="AA177" s="3"/>
      <c r="AB177" s="3"/>
      <c r="AC177" s="3"/>
      <c r="AD177" s="3"/>
      <c r="AE177" s="3"/>
      <c r="AF177" s="3"/>
      <c r="AG177" s="3"/>
      <c r="AH177" s="3"/>
      <c r="AI177" s="3"/>
    </row>
    <row r="178" spans="19:35" x14ac:dyDescent="0.25">
      <c r="S178"/>
      <c r="T178" s="3"/>
      <c r="V178" s="3"/>
      <c r="W178" s="3"/>
      <c r="X178" s="3"/>
      <c r="Y178" s="3"/>
      <c r="Z178" s="3"/>
      <c r="AA178" s="3"/>
      <c r="AB178" s="3"/>
      <c r="AC178" s="3"/>
      <c r="AD178" s="3"/>
      <c r="AE178" s="3"/>
      <c r="AF178" s="3"/>
      <c r="AG178" s="3"/>
      <c r="AH178" s="3"/>
      <c r="AI178" s="3"/>
    </row>
    <row r="179" spans="19:35" x14ac:dyDescent="0.25">
      <c r="S179"/>
      <c r="T179" s="3"/>
      <c r="V179" s="3"/>
      <c r="W179" s="3"/>
      <c r="X179" s="3"/>
      <c r="Y179" s="3"/>
      <c r="Z179" s="3"/>
      <c r="AA179" s="3"/>
      <c r="AB179" s="3"/>
      <c r="AC179" s="3"/>
      <c r="AD179" s="3"/>
      <c r="AE179" s="3"/>
      <c r="AF179" s="3"/>
      <c r="AG179" s="3"/>
      <c r="AH179" s="3"/>
      <c r="AI179" s="3"/>
    </row>
    <row r="180" spans="19:35" x14ac:dyDescent="0.25">
      <c r="S180"/>
      <c r="T180" s="3"/>
      <c r="V180" s="3"/>
      <c r="W180" s="3"/>
      <c r="X180" s="3"/>
      <c r="Y180" s="3"/>
      <c r="Z180" s="3"/>
      <c r="AA180" s="3"/>
      <c r="AB180" s="3"/>
      <c r="AC180" s="3"/>
      <c r="AD180" s="3"/>
      <c r="AE180" s="3"/>
      <c r="AF180" s="3"/>
      <c r="AG180" s="3"/>
      <c r="AH180" s="3"/>
      <c r="AI180" s="3"/>
    </row>
    <row r="181" spans="19:35" x14ac:dyDescent="0.25">
      <c r="S181"/>
      <c r="T181" s="3"/>
      <c r="V181" s="3"/>
      <c r="W181" s="3"/>
      <c r="X181" s="3"/>
      <c r="Y181" s="3"/>
      <c r="Z181" s="3"/>
      <c r="AA181" s="3"/>
      <c r="AB181" s="3"/>
      <c r="AC181" s="3"/>
      <c r="AD181" s="3"/>
      <c r="AE181" s="3"/>
      <c r="AF181" s="3"/>
      <c r="AG181" s="3"/>
      <c r="AH181" s="3"/>
      <c r="AI181" s="3"/>
    </row>
    <row r="182" spans="19:35" x14ac:dyDescent="0.25">
      <c r="S182"/>
      <c r="T182" s="3"/>
      <c r="V182" s="3"/>
      <c r="W182" s="3"/>
      <c r="X182" s="3"/>
      <c r="Y182" s="3"/>
      <c r="Z182" s="3"/>
      <c r="AA182" s="3"/>
      <c r="AB182" s="3"/>
      <c r="AC182" s="3"/>
      <c r="AD182" s="3"/>
      <c r="AE182" s="3"/>
      <c r="AF182" s="3"/>
      <c r="AG182" s="3"/>
      <c r="AH182" s="3"/>
      <c r="AI182" s="3"/>
    </row>
    <row r="183" spans="19:35" x14ac:dyDescent="0.25">
      <c r="S183"/>
      <c r="T183" s="3"/>
      <c r="V183" s="3"/>
      <c r="W183" s="3"/>
      <c r="X183" s="3"/>
      <c r="Y183" s="3"/>
      <c r="Z183" s="3"/>
      <c r="AA183" s="3"/>
      <c r="AB183" s="3"/>
      <c r="AC183" s="3"/>
      <c r="AD183" s="3"/>
      <c r="AE183" s="3"/>
      <c r="AF183" s="3"/>
      <c r="AG183" s="3"/>
      <c r="AH183" s="3"/>
      <c r="AI183" s="3"/>
    </row>
    <row r="184" spans="19:35" x14ac:dyDescent="0.25">
      <c r="S184"/>
      <c r="T184" s="3"/>
      <c r="V184" s="3"/>
      <c r="W184" s="3"/>
      <c r="X184" s="3"/>
      <c r="Y184" s="3"/>
      <c r="Z184" s="3"/>
      <c r="AA184" s="3"/>
      <c r="AB184" s="3"/>
      <c r="AC184" s="3"/>
      <c r="AD184" s="3"/>
      <c r="AE184" s="3"/>
      <c r="AF184" s="3"/>
      <c r="AG184" s="3"/>
      <c r="AH184" s="3"/>
      <c r="AI184" s="3"/>
    </row>
    <row r="185" spans="19:35" x14ac:dyDescent="0.25">
      <c r="S185"/>
      <c r="T185" s="3"/>
      <c r="V185" s="3"/>
      <c r="W185" s="3"/>
      <c r="X185" s="3"/>
      <c r="Y185" s="3"/>
      <c r="Z185" s="3"/>
      <c r="AA185" s="3"/>
      <c r="AB185" s="3"/>
      <c r="AC185" s="3"/>
      <c r="AD185" s="3"/>
      <c r="AE185" s="3"/>
      <c r="AF185" s="3"/>
      <c r="AG185" s="3"/>
      <c r="AH185" s="3"/>
      <c r="AI185" s="3"/>
    </row>
    <row r="186" spans="19:35" x14ac:dyDescent="0.25">
      <c r="S186"/>
      <c r="T186" s="3"/>
      <c r="V186" s="3"/>
      <c r="W186" s="3"/>
      <c r="X186" s="3"/>
      <c r="Y186" s="3"/>
      <c r="Z186" s="3"/>
      <c r="AA186" s="3"/>
      <c r="AB186" s="3"/>
      <c r="AC186" s="3"/>
      <c r="AD186" s="3"/>
      <c r="AE186" s="3"/>
      <c r="AF186" s="3"/>
      <c r="AG186" s="3"/>
      <c r="AH186" s="3"/>
      <c r="AI186" s="3"/>
    </row>
    <row r="187" spans="19:35" x14ac:dyDescent="0.25">
      <c r="S187"/>
      <c r="T187" s="3"/>
      <c r="V187" s="3"/>
      <c r="W187" s="3"/>
      <c r="X187" s="3"/>
      <c r="Y187" s="3"/>
      <c r="Z187" s="3"/>
      <c r="AA187" s="3"/>
      <c r="AB187" s="3"/>
      <c r="AC187" s="3"/>
      <c r="AD187" s="3"/>
      <c r="AE187" s="3"/>
      <c r="AF187" s="3"/>
      <c r="AG187" s="3"/>
      <c r="AH187" s="3"/>
      <c r="AI187" s="3"/>
    </row>
    <row r="188" spans="19:35" x14ac:dyDescent="0.25">
      <c r="S188"/>
      <c r="T188" s="3"/>
      <c r="V188" s="3"/>
      <c r="W188" s="3"/>
      <c r="X188" s="3"/>
      <c r="Y188" s="3"/>
      <c r="Z188" s="3"/>
      <c r="AA188" s="3"/>
      <c r="AB188" s="3"/>
      <c r="AC188" s="3"/>
      <c r="AD188" s="3"/>
      <c r="AE188" s="3"/>
      <c r="AF188" s="3"/>
      <c r="AG188" s="3"/>
      <c r="AH188" s="3"/>
      <c r="AI188" s="3"/>
    </row>
    <row r="189" spans="19:35" x14ac:dyDescent="0.25">
      <c r="S189"/>
      <c r="T189" s="3"/>
      <c r="V189" s="3"/>
      <c r="W189" s="3"/>
      <c r="X189" s="3"/>
      <c r="Y189" s="3"/>
      <c r="Z189" s="3"/>
      <c r="AA189" s="3"/>
      <c r="AB189" s="3"/>
      <c r="AC189" s="3"/>
      <c r="AD189" s="3"/>
      <c r="AE189" s="3"/>
      <c r="AF189" s="3"/>
      <c r="AG189" s="3"/>
      <c r="AH189" s="3"/>
      <c r="AI189" s="3"/>
    </row>
    <row r="190" spans="19:35" x14ac:dyDescent="0.25">
      <c r="S190"/>
      <c r="T190" s="3"/>
      <c r="V190" s="3"/>
      <c r="W190" s="3"/>
      <c r="X190" s="3"/>
      <c r="Y190" s="3"/>
      <c r="Z190" s="3"/>
      <c r="AA190" s="3"/>
      <c r="AB190" s="3"/>
      <c r="AC190" s="3"/>
      <c r="AD190" s="3"/>
      <c r="AE190" s="3"/>
      <c r="AF190" s="3"/>
      <c r="AG190" s="3"/>
      <c r="AH190" s="3"/>
      <c r="AI190" s="3"/>
    </row>
    <row r="191" spans="19:35" x14ac:dyDescent="0.25">
      <c r="S191"/>
      <c r="T191" s="3"/>
      <c r="V191" s="3"/>
      <c r="W191" s="3"/>
      <c r="X191" s="3"/>
      <c r="Y191" s="3"/>
      <c r="Z191" s="3"/>
      <c r="AA191" s="3"/>
      <c r="AB191" s="3"/>
      <c r="AC191" s="3"/>
      <c r="AD191" s="3"/>
      <c r="AE191" s="3"/>
      <c r="AF191" s="3"/>
      <c r="AG191" s="3"/>
      <c r="AH191" s="3"/>
      <c r="AI191" s="3"/>
    </row>
    <row r="192" spans="19:35" x14ac:dyDescent="0.25">
      <c r="S192"/>
      <c r="T192" s="3"/>
      <c r="V192" s="3"/>
      <c r="W192" s="3"/>
      <c r="X192" s="3"/>
      <c r="Y192" s="3"/>
      <c r="Z192" s="3"/>
      <c r="AA192" s="3"/>
      <c r="AB192" s="3"/>
      <c r="AC192" s="3"/>
      <c r="AD192" s="3"/>
      <c r="AE192" s="3"/>
      <c r="AF192" s="3"/>
      <c r="AG192" s="3"/>
      <c r="AH192" s="3"/>
      <c r="AI192" s="3"/>
    </row>
    <row r="193" spans="19:35" x14ac:dyDescent="0.25">
      <c r="S193"/>
      <c r="T193" s="3"/>
      <c r="V193" s="3"/>
      <c r="W193" s="3"/>
      <c r="X193" s="3"/>
      <c r="Y193" s="3"/>
      <c r="Z193" s="3"/>
      <c r="AA193" s="3"/>
      <c r="AB193" s="3"/>
      <c r="AC193" s="3"/>
      <c r="AD193" s="3"/>
      <c r="AE193" s="3"/>
      <c r="AF193" s="3"/>
      <c r="AG193" s="3"/>
      <c r="AH193" s="3"/>
      <c r="AI193" s="3"/>
    </row>
    <row r="194" spans="19:35" x14ac:dyDescent="0.25">
      <c r="S194"/>
      <c r="T194" s="3"/>
      <c r="V194" s="3"/>
      <c r="W194" s="3"/>
      <c r="X194" s="3"/>
      <c r="Y194" s="3"/>
      <c r="Z194" s="3"/>
      <c r="AA194" s="3"/>
      <c r="AB194" s="3"/>
      <c r="AC194" s="3"/>
      <c r="AD194" s="3"/>
      <c r="AE194" s="3"/>
      <c r="AF194" s="3"/>
      <c r="AG194" s="3"/>
      <c r="AH194" s="3"/>
      <c r="AI194" s="3"/>
    </row>
    <row r="195" spans="19:35" x14ac:dyDescent="0.25">
      <c r="S195"/>
      <c r="T195" s="3"/>
      <c r="V195" s="3"/>
      <c r="W195" s="3"/>
      <c r="X195" s="3"/>
      <c r="Y195" s="3"/>
      <c r="Z195" s="3"/>
      <c r="AA195" s="3"/>
      <c r="AB195" s="3"/>
      <c r="AC195" s="3"/>
      <c r="AD195" s="3"/>
      <c r="AE195" s="3"/>
      <c r="AF195" s="3"/>
      <c r="AG195" s="3"/>
      <c r="AH195" s="3"/>
      <c r="AI195" s="3"/>
    </row>
    <row r="196" spans="19:35" x14ac:dyDescent="0.25">
      <c r="S196"/>
      <c r="T196" s="3"/>
      <c r="V196" s="3"/>
      <c r="W196" s="3"/>
      <c r="X196" s="3"/>
      <c r="Y196" s="3"/>
      <c r="Z196" s="3"/>
      <c r="AA196" s="3"/>
      <c r="AB196" s="3"/>
      <c r="AC196" s="3"/>
      <c r="AD196" s="3"/>
      <c r="AE196" s="3"/>
      <c r="AF196" s="3"/>
      <c r="AG196" s="3"/>
      <c r="AH196" s="3"/>
      <c r="AI196" s="3"/>
    </row>
    <row r="197" spans="19:35" x14ac:dyDescent="0.25">
      <c r="S197"/>
      <c r="T197" s="3"/>
      <c r="V197" s="3"/>
      <c r="W197" s="3"/>
      <c r="X197" s="3"/>
      <c r="Y197" s="3"/>
      <c r="Z197" s="3"/>
      <c r="AA197" s="3"/>
      <c r="AB197" s="3"/>
      <c r="AC197" s="3"/>
      <c r="AD197" s="3"/>
      <c r="AE197" s="3"/>
      <c r="AF197" s="3"/>
      <c r="AG197" s="3"/>
      <c r="AH197" s="3"/>
      <c r="AI197" s="3"/>
    </row>
    <row r="198" spans="19:35" x14ac:dyDescent="0.25">
      <c r="S198"/>
      <c r="T198" s="3"/>
      <c r="V198" s="3"/>
      <c r="W198" s="3"/>
      <c r="X198" s="3"/>
      <c r="Y198" s="3"/>
      <c r="Z198" s="3"/>
      <c r="AA198" s="3"/>
      <c r="AB198" s="3"/>
      <c r="AC198" s="3"/>
      <c r="AD198" s="3"/>
      <c r="AE198" s="3"/>
      <c r="AF198" s="3"/>
      <c r="AG198" s="3"/>
      <c r="AH198" s="3"/>
      <c r="AI198" s="3"/>
    </row>
    <row r="199" spans="19:35" x14ac:dyDescent="0.25">
      <c r="S199"/>
      <c r="T199" s="3"/>
      <c r="V199" s="3"/>
      <c r="W199" s="3"/>
      <c r="X199" s="3"/>
      <c r="Y199" s="3"/>
      <c r="Z199" s="3"/>
      <c r="AA199" s="3"/>
      <c r="AB199" s="3"/>
      <c r="AC199" s="3"/>
      <c r="AD199" s="3"/>
      <c r="AE199" s="3"/>
      <c r="AF199" s="3"/>
      <c r="AG199" s="3"/>
      <c r="AH199" s="3"/>
      <c r="AI199" s="3"/>
    </row>
    <row r="200" spans="19:35" x14ac:dyDescent="0.25">
      <c r="S200"/>
      <c r="T200" s="3"/>
      <c r="V200" s="3"/>
      <c r="W200" s="3"/>
      <c r="X200" s="3"/>
      <c r="Y200" s="3"/>
      <c r="Z200" s="3"/>
      <c r="AA200" s="3"/>
      <c r="AB200" s="3"/>
      <c r="AC200" s="3"/>
      <c r="AD200" s="3"/>
      <c r="AE200" s="3"/>
      <c r="AF200" s="3"/>
      <c r="AG200" s="3"/>
      <c r="AH200" s="3"/>
      <c r="AI200" s="3"/>
    </row>
    <row r="201" spans="19:35" x14ac:dyDescent="0.25">
      <c r="S201"/>
      <c r="T201" s="3"/>
      <c r="V201" s="3"/>
      <c r="W201" s="3"/>
      <c r="X201" s="3"/>
      <c r="Y201" s="3"/>
      <c r="Z201" s="3"/>
      <c r="AA201" s="3"/>
      <c r="AB201" s="3"/>
      <c r="AC201" s="3"/>
      <c r="AD201" s="3"/>
      <c r="AE201" s="3"/>
      <c r="AF201" s="3"/>
      <c r="AG201" s="3"/>
      <c r="AH201" s="3"/>
      <c r="AI201" s="3"/>
    </row>
    <row r="202" spans="19:35" x14ac:dyDescent="0.25">
      <c r="S202"/>
      <c r="T202" s="3"/>
      <c r="V202" s="3"/>
      <c r="W202" s="3"/>
      <c r="X202" s="3"/>
      <c r="Y202" s="3"/>
      <c r="Z202" s="3"/>
      <c r="AA202" s="3"/>
      <c r="AB202" s="3"/>
      <c r="AC202" s="3"/>
      <c r="AD202" s="3"/>
      <c r="AE202" s="3"/>
      <c r="AF202" s="3"/>
      <c r="AG202" s="3"/>
      <c r="AH202" s="3"/>
      <c r="AI202" s="3"/>
    </row>
    <row r="203" spans="19:35" x14ac:dyDescent="0.25">
      <c r="S203"/>
      <c r="T203" s="3"/>
      <c r="V203" s="3"/>
      <c r="W203" s="3"/>
      <c r="X203" s="3"/>
      <c r="Y203" s="3"/>
      <c r="Z203" s="3"/>
      <c r="AA203" s="3"/>
      <c r="AB203" s="3"/>
      <c r="AC203" s="3"/>
      <c r="AD203" s="3"/>
      <c r="AE203" s="3"/>
      <c r="AF203" s="3"/>
      <c r="AG203" s="3"/>
      <c r="AH203" s="3"/>
      <c r="AI203" s="3"/>
    </row>
    <row r="204" spans="19:35" x14ac:dyDescent="0.25">
      <c r="S204"/>
      <c r="T204" s="3"/>
      <c r="V204" s="3"/>
      <c r="W204" s="3"/>
      <c r="X204" s="3"/>
      <c r="Y204" s="3"/>
      <c r="Z204" s="3"/>
      <c r="AA204" s="3"/>
      <c r="AB204" s="3"/>
      <c r="AC204" s="3"/>
      <c r="AD204" s="3"/>
      <c r="AE204" s="3"/>
      <c r="AF204" s="3"/>
      <c r="AG204" s="3"/>
      <c r="AH204" s="3"/>
      <c r="AI204" s="3"/>
    </row>
    <row r="205" spans="19:35" x14ac:dyDescent="0.25">
      <c r="S205"/>
      <c r="T205" s="3"/>
      <c r="V205" s="3"/>
      <c r="W205" s="3"/>
      <c r="X205" s="3"/>
      <c r="Y205" s="3"/>
      <c r="Z205" s="3"/>
      <c r="AA205" s="3"/>
      <c r="AB205" s="3"/>
      <c r="AC205" s="3"/>
      <c r="AD205" s="3"/>
      <c r="AE205" s="3"/>
      <c r="AF205" s="3"/>
      <c r="AG205" s="3"/>
      <c r="AH205" s="3"/>
      <c r="AI205" s="3"/>
    </row>
    <row r="206" spans="19:35" x14ac:dyDescent="0.25">
      <c r="S206"/>
      <c r="T206" s="3"/>
      <c r="V206" s="3"/>
      <c r="W206" s="3"/>
      <c r="X206" s="3"/>
      <c r="Y206" s="3"/>
      <c r="Z206" s="3"/>
      <c r="AA206" s="3"/>
      <c r="AB206" s="3"/>
      <c r="AC206" s="3"/>
      <c r="AD206" s="3"/>
      <c r="AE206" s="3"/>
      <c r="AF206" s="3"/>
      <c r="AG206" s="3"/>
      <c r="AH206" s="3"/>
      <c r="AI206" s="3"/>
    </row>
    <row r="207" spans="19:35" x14ac:dyDescent="0.25">
      <c r="S207"/>
      <c r="T207" s="3"/>
      <c r="V207" s="3"/>
      <c r="W207" s="3"/>
      <c r="X207" s="3"/>
      <c r="Y207" s="3"/>
      <c r="Z207" s="3"/>
      <c r="AA207" s="3"/>
      <c r="AB207" s="3"/>
      <c r="AC207" s="3"/>
      <c r="AD207" s="3"/>
      <c r="AE207" s="3"/>
      <c r="AF207" s="3"/>
      <c r="AG207" s="3"/>
      <c r="AH207" s="3"/>
      <c r="AI207" s="3"/>
    </row>
    <row r="208" spans="19:35" x14ac:dyDescent="0.25">
      <c r="S208"/>
      <c r="T208" s="3"/>
      <c r="V208" s="3"/>
      <c r="W208" s="3"/>
      <c r="X208" s="3"/>
      <c r="Y208" s="3"/>
      <c r="Z208" s="3"/>
      <c r="AA208" s="3"/>
      <c r="AB208" s="3"/>
      <c r="AC208" s="3"/>
      <c r="AD208" s="3"/>
      <c r="AE208" s="3"/>
      <c r="AF208" s="3"/>
      <c r="AG208" s="3"/>
      <c r="AH208" s="3"/>
      <c r="AI208" s="3"/>
    </row>
    <row r="209" spans="19:35" x14ac:dyDescent="0.25">
      <c r="S209"/>
      <c r="T209" s="3"/>
      <c r="V209" s="3"/>
      <c r="W209" s="3"/>
      <c r="X209" s="3"/>
      <c r="Y209" s="3"/>
      <c r="Z209" s="3"/>
      <c r="AA209" s="3"/>
      <c r="AB209" s="3"/>
      <c r="AC209" s="3"/>
      <c r="AD209" s="3"/>
      <c r="AE209" s="3"/>
      <c r="AF209" s="3"/>
      <c r="AG209" s="3"/>
      <c r="AH209" s="3"/>
      <c r="AI209" s="3"/>
    </row>
    <row r="210" spans="19:35" x14ac:dyDescent="0.25">
      <c r="S210"/>
      <c r="T210" s="3"/>
      <c r="V210" s="3"/>
      <c r="W210" s="3"/>
      <c r="X210" s="3"/>
      <c r="Y210" s="3"/>
      <c r="Z210" s="3"/>
      <c r="AA210" s="3"/>
      <c r="AB210" s="3"/>
      <c r="AC210" s="3"/>
      <c r="AD210" s="3"/>
      <c r="AE210" s="3"/>
      <c r="AF210" s="3"/>
      <c r="AG210" s="3"/>
      <c r="AH210" s="3"/>
      <c r="AI210" s="3"/>
    </row>
    <row r="211" spans="19:35" x14ac:dyDescent="0.25">
      <c r="S211"/>
      <c r="T211" s="3"/>
      <c r="V211" s="3"/>
      <c r="W211" s="3"/>
      <c r="X211" s="3"/>
      <c r="Y211" s="3"/>
      <c r="Z211" s="3"/>
      <c r="AA211" s="3"/>
      <c r="AB211" s="3"/>
      <c r="AC211" s="3"/>
      <c r="AD211" s="3"/>
      <c r="AE211" s="3"/>
      <c r="AF211" s="3"/>
      <c r="AG211" s="3"/>
      <c r="AH211" s="3"/>
      <c r="AI211" s="3"/>
    </row>
    <row r="212" spans="19:35" x14ac:dyDescent="0.25">
      <c r="S212"/>
      <c r="T212" s="3"/>
      <c r="V212" s="3"/>
      <c r="W212" s="3"/>
      <c r="X212" s="3"/>
      <c r="Y212" s="3"/>
      <c r="Z212" s="3"/>
      <c r="AA212" s="3"/>
      <c r="AB212" s="3"/>
      <c r="AC212" s="3"/>
      <c r="AD212" s="3"/>
      <c r="AE212" s="3"/>
      <c r="AF212" s="3"/>
      <c r="AG212" s="3"/>
      <c r="AH212" s="3"/>
      <c r="AI212" s="3"/>
    </row>
    <row r="213" spans="19:35" x14ac:dyDescent="0.25">
      <c r="S213"/>
      <c r="T213" s="3"/>
      <c r="V213" s="3"/>
      <c r="W213" s="3"/>
      <c r="X213" s="3"/>
      <c r="Y213" s="3"/>
      <c r="Z213" s="3"/>
      <c r="AA213" s="3"/>
      <c r="AB213" s="3"/>
      <c r="AC213" s="3"/>
      <c r="AD213" s="3"/>
      <c r="AE213" s="3"/>
      <c r="AF213" s="3"/>
      <c r="AG213" s="3"/>
      <c r="AH213" s="3"/>
      <c r="AI213" s="3"/>
    </row>
    <row r="214" spans="19:35" x14ac:dyDescent="0.25">
      <c r="S214"/>
      <c r="T214" s="3"/>
      <c r="V214" s="3"/>
      <c r="W214" s="3"/>
      <c r="X214" s="3"/>
      <c r="Y214" s="3"/>
      <c r="Z214" s="3"/>
      <c r="AA214" s="3"/>
      <c r="AB214" s="3"/>
      <c r="AC214" s="3"/>
      <c r="AD214" s="3"/>
      <c r="AE214" s="3"/>
      <c r="AF214" s="3"/>
      <c r="AG214" s="3"/>
      <c r="AH214" s="3"/>
      <c r="AI214" s="3"/>
    </row>
    <row r="215" spans="19:35" x14ac:dyDescent="0.25">
      <c r="S215"/>
      <c r="T215" s="3"/>
      <c r="V215" s="3"/>
      <c r="W215" s="3"/>
      <c r="X215" s="3"/>
      <c r="Y215" s="3"/>
      <c r="Z215" s="3"/>
      <c r="AA215" s="3"/>
      <c r="AB215" s="3"/>
      <c r="AC215" s="3"/>
      <c r="AD215" s="3"/>
      <c r="AE215" s="3"/>
      <c r="AF215" s="3"/>
      <c r="AG215" s="3"/>
      <c r="AH215" s="3"/>
      <c r="AI215" s="3"/>
    </row>
    <row r="216" spans="19:35" x14ac:dyDescent="0.25">
      <c r="S216"/>
      <c r="T216" s="3"/>
      <c r="V216" s="3"/>
      <c r="W216" s="3"/>
      <c r="X216" s="3"/>
      <c r="Y216" s="3"/>
      <c r="Z216" s="3"/>
      <c r="AA216" s="3"/>
      <c r="AB216" s="3"/>
      <c r="AC216" s="3"/>
      <c r="AD216" s="3"/>
      <c r="AE216" s="3"/>
      <c r="AF216" s="3"/>
      <c r="AG216" s="3"/>
      <c r="AH216" s="3"/>
      <c r="AI216" s="3"/>
    </row>
    <row r="217" spans="19:35" x14ac:dyDescent="0.25">
      <c r="S217"/>
      <c r="T217" s="3"/>
      <c r="V217" s="3"/>
      <c r="W217" s="3"/>
      <c r="X217" s="3"/>
      <c r="Y217" s="3"/>
      <c r="Z217" s="3"/>
      <c r="AA217" s="3"/>
      <c r="AB217" s="3"/>
      <c r="AC217" s="3"/>
      <c r="AD217" s="3"/>
      <c r="AE217" s="3"/>
      <c r="AF217" s="3"/>
      <c r="AG217" s="3"/>
      <c r="AH217" s="3"/>
      <c r="AI217" s="3"/>
    </row>
    <row r="218" spans="19:35" x14ac:dyDescent="0.25">
      <c r="S218"/>
      <c r="T218" s="3"/>
      <c r="V218" s="3"/>
      <c r="W218" s="3"/>
      <c r="X218" s="3"/>
      <c r="Y218" s="3"/>
      <c r="Z218" s="3"/>
      <c r="AA218" s="3"/>
      <c r="AB218" s="3"/>
      <c r="AC218" s="3"/>
      <c r="AD218" s="3"/>
      <c r="AE218" s="3"/>
      <c r="AF218" s="3"/>
      <c r="AG218" s="3"/>
      <c r="AH218" s="3"/>
      <c r="AI218" s="3"/>
    </row>
    <row r="219" spans="19:35" x14ac:dyDescent="0.25">
      <c r="S219"/>
      <c r="T219" s="3"/>
      <c r="V219" s="3"/>
      <c r="W219" s="3"/>
      <c r="X219" s="3"/>
      <c r="Y219" s="3"/>
      <c r="Z219" s="3"/>
      <c r="AA219" s="3"/>
      <c r="AB219" s="3"/>
      <c r="AC219" s="3"/>
      <c r="AD219" s="3"/>
      <c r="AE219" s="3"/>
      <c r="AF219" s="3"/>
      <c r="AG219" s="3"/>
      <c r="AH219" s="3"/>
      <c r="AI219" s="3"/>
    </row>
    <row r="220" spans="19:35" x14ac:dyDescent="0.25">
      <c r="S220"/>
      <c r="T220" s="3"/>
      <c r="V220" s="3"/>
      <c r="W220" s="3"/>
      <c r="X220" s="3"/>
      <c r="Y220" s="3"/>
      <c r="Z220" s="3"/>
      <c r="AA220" s="3"/>
      <c r="AB220" s="3"/>
      <c r="AC220" s="3"/>
      <c r="AD220" s="3"/>
      <c r="AE220" s="3"/>
      <c r="AF220" s="3"/>
      <c r="AG220" s="3"/>
      <c r="AH220" s="3"/>
      <c r="AI220" s="3"/>
    </row>
    <row r="221" spans="19:35" x14ac:dyDescent="0.25">
      <c r="S221"/>
      <c r="T221" s="3"/>
      <c r="V221" s="3"/>
      <c r="W221" s="3"/>
      <c r="X221" s="3"/>
      <c r="Y221" s="3"/>
      <c r="Z221" s="3"/>
      <c r="AA221" s="3"/>
      <c r="AB221" s="3"/>
      <c r="AC221" s="3"/>
      <c r="AD221" s="3"/>
      <c r="AE221" s="3"/>
      <c r="AF221" s="3"/>
      <c r="AG221" s="3"/>
      <c r="AH221" s="3"/>
      <c r="AI221" s="3"/>
    </row>
    <row r="222" spans="19:35" x14ac:dyDescent="0.25">
      <c r="S222"/>
      <c r="T222" s="3"/>
      <c r="V222" s="3"/>
      <c r="W222" s="3"/>
      <c r="X222" s="3"/>
      <c r="Y222" s="3"/>
      <c r="Z222" s="3"/>
      <c r="AA222" s="3"/>
      <c r="AB222" s="3"/>
      <c r="AC222" s="3"/>
      <c r="AD222" s="3"/>
      <c r="AE222" s="3"/>
      <c r="AF222" s="3"/>
      <c r="AG222" s="3"/>
      <c r="AH222" s="3"/>
      <c r="AI222" s="3"/>
    </row>
    <row r="279" spans="3:17" x14ac:dyDescent="0.25">
      <c r="C279" s="3"/>
      <c r="D279" s="3"/>
      <c r="E279" s="3"/>
      <c r="F279" s="3"/>
      <c r="G279" s="3"/>
      <c r="H279" s="3"/>
      <c r="I279" s="3"/>
      <c r="J279" s="3"/>
      <c r="K279" s="3"/>
      <c r="L279" s="3"/>
      <c r="M279" s="3"/>
      <c r="N279" s="3"/>
      <c r="O279" s="3"/>
      <c r="P279" s="3"/>
      <c r="Q279" s="3"/>
    </row>
    <row r="280" spans="3:17" x14ac:dyDescent="0.25">
      <c r="C280" s="3"/>
      <c r="D280" s="3"/>
      <c r="E280" s="3"/>
      <c r="F280" s="3"/>
      <c r="G280" s="3"/>
      <c r="H280" s="3"/>
      <c r="I280" s="3"/>
      <c r="J280" s="3"/>
      <c r="K280" s="3"/>
      <c r="L280" s="3"/>
      <c r="M280" s="3"/>
      <c r="N280" s="3"/>
      <c r="O280" s="3"/>
      <c r="P280" s="3"/>
      <c r="Q280" s="3"/>
    </row>
    <row r="281" spans="3:17" x14ac:dyDescent="0.25">
      <c r="C281" s="3"/>
      <c r="D281" s="3"/>
      <c r="E281" s="3"/>
      <c r="F281" s="3"/>
      <c r="G281" s="3"/>
      <c r="H281" s="3"/>
      <c r="I281" s="3"/>
      <c r="J281" s="3"/>
      <c r="K281" s="3"/>
      <c r="L281" s="3"/>
      <c r="M281" s="3"/>
      <c r="N281" s="3"/>
      <c r="O281" s="3"/>
      <c r="P281" s="3"/>
      <c r="Q281" s="3"/>
    </row>
    <row r="282" spans="3:17" x14ac:dyDescent="0.25">
      <c r="C282" s="3"/>
      <c r="D282" s="3"/>
      <c r="E282" s="3"/>
      <c r="F282" s="3"/>
      <c r="G282" s="3"/>
      <c r="H282" s="3"/>
      <c r="I282" s="3"/>
      <c r="J282" s="3"/>
      <c r="K282" s="3"/>
      <c r="L282" s="3"/>
      <c r="M282" s="3"/>
      <c r="N282" s="3"/>
      <c r="O282" s="3"/>
      <c r="P282" s="3"/>
      <c r="Q282" s="3"/>
    </row>
    <row r="283" spans="3:17" x14ac:dyDescent="0.25">
      <c r="C283" s="3"/>
      <c r="D283" s="3"/>
      <c r="E283" s="3"/>
      <c r="F283" s="3"/>
      <c r="G283" s="3"/>
      <c r="H283" s="3"/>
      <c r="I283" s="3"/>
      <c r="J283" s="3"/>
      <c r="K283" s="3"/>
      <c r="L283" s="3"/>
      <c r="M283" s="3"/>
      <c r="N283" s="3"/>
      <c r="O283" s="3"/>
      <c r="P283" s="3"/>
      <c r="Q283" s="3"/>
    </row>
    <row r="284" spans="3:17" x14ac:dyDescent="0.25">
      <c r="C284" s="3"/>
      <c r="D284" s="3"/>
      <c r="E284" s="3"/>
      <c r="F284" s="3"/>
      <c r="G284" s="3"/>
      <c r="H284" s="3"/>
      <c r="I284" s="3"/>
      <c r="J284" s="3"/>
      <c r="K284" s="3"/>
      <c r="L284" s="3"/>
      <c r="M284" s="3"/>
      <c r="N284" s="3"/>
      <c r="O284" s="3"/>
      <c r="P284" s="3"/>
      <c r="Q284" s="3"/>
    </row>
    <row r="285" spans="3:17" x14ac:dyDescent="0.25">
      <c r="C285" s="3"/>
      <c r="D285" s="3"/>
      <c r="E285" s="3"/>
      <c r="F285" s="3"/>
      <c r="G285" s="3"/>
      <c r="H285" s="3"/>
      <c r="I285" s="3"/>
      <c r="J285" s="3"/>
      <c r="K285" s="3"/>
      <c r="L285" s="3"/>
      <c r="M285" s="3"/>
      <c r="N285" s="3"/>
      <c r="O285" s="3"/>
      <c r="P285" s="3"/>
      <c r="Q285" s="3"/>
    </row>
    <row r="286" spans="3:17" x14ac:dyDescent="0.25">
      <c r="C286" s="3"/>
      <c r="D286" s="3"/>
      <c r="E286" s="3"/>
      <c r="F286" s="3"/>
      <c r="G286" s="3"/>
      <c r="H286" s="3"/>
      <c r="I286" s="3"/>
      <c r="J286" s="3"/>
      <c r="K286" s="3"/>
      <c r="L286" s="3"/>
      <c r="M286" s="3"/>
      <c r="N286" s="3"/>
      <c r="O286" s="3"/>
      <c r="P286" s="3"/>
      <c r="Q286" s="3"/>
    </row>
    <row r="287" spans="3:17" x14ac:dyDescent="0.25">
      <c r="C287" s="3"/>
      <c r="D287" s="3"/>
      <c r="E287" s="3"/>
      <c r="F287" s="3"/>
      <c r="G287" s="3"/>
      <c r="H287" s="3"/>
      <c r="I287" s="3"/>
      <c r="J287" s="3"/>
      <c r="K287" s="3"/>
      <c r="L287" s="3"/>
      <c r="M287" s="3"/>
      <c r="N287" s="3"/>
      <c r="O287" s="3"/>
      <c r="P287" s="3"/>
      <c r="Q287" s="3"/>
    </row>
    <row r="288" spans="3:17" x14ac:dyDescent="0.25">
      <c r="C288" s="3"/>
      <c r="D288" s="3"/>
      <c r="E288" s="3"/>
      <c r="F288" s="3"/>
      <c r="G288" s="3"/>
      <c r="H288" s="3"/>
      <c r="I288" s="3"/>
      <c r="J288" s="3"/>
      <c r="K288" s="3"/>
      <c r="L288" s="3"/>
      <c r="M288" s="3"/>
      <c r="N288" s="3"/>
      <c r="O288" s="3"/>
      <c r="P288" s="3"/>
      <c r="Q288" s="3"/>
    </row>
    <row r="289" spans="3:17" x14ac:dyDescent="0.25">
      <c r="C289" s="3"/>
      <c r="D289" s="3"/>
      <c r="E289" s="3"/>
      <c r="F289" s="3"/>
      <c r="G289" s="3"/>
      <c r="H289" s="3"/>
      <c r="I289" s="3"/>
      <c r="J289" s="3"/>
      <c r="K289" s="3"/>
      <c r="L289" s="3"/>
      <c r="M289" s="3"/>
      <c r="N289" s="3"/>
      <c r="O289" s="3"/>
      <c r="P289" s="3"/>
      <c r="Q289" s="3"/>
    </row>
    <row r="290" spans="3:17" x14ac:dyDescent="0.25">
      <c r="C290" s="3"/>
      <c r="D290" s="3"/>
      <c r="E290" s="3"/>
      <c r="F290" s="3"/>
      <c r="G290" s="3"/>
      <c r="H290" s="3"/>
      <c r="I290" s="3"/>
      <c r="J290" s="3"/>
      <c r="K290" s="3"/>
      <c r="L290" s="3"/>
      <c r="M290" s="3"/>
      <c r="N290" s="3"/>
      <c r="O290" s="3"/>
      <c r="P290" s="3"/>
      <c r="Q290" s="3"/>
    </row>
    <row r="291" spans="3:17" x14ac:dyDescent="0.25">
      <c r="C291" s="3"/>
      <c r="D291" s="3"/>
      <c r="E291" s="3"/>
      <c r="F291" s="3"/>
      <c r="G291" s="3"/>
      <c r="H291" s="3"/>
      <c r="I291" s="3"/>
      <c r="J291" s="3"/>
      <c r="K291" s="3"/>
      <c r="L291" s="3"/>
      <c r="M291" s="3"/>
      <c r="N291" s="3"/>
      <c r="O291" s="3"/>
      <c r="P291" s="3"/>
      <c r="Q291" s="3"/>
    </row>
    <row r="292" spans="3:17" x14ac:dyDescent="0.25">
      <c r="C292" s="3"/>
      <c r="D292" s="3"/>
      <c r="E292" s="3"/>
      <c r="F292" s="3"/>
      <c r="G292" s="3"/>
      <c r="H292" s="3"/>
      <c r="I292" s="3"/>
      <c r="J292" s="3"/>
      <c r="K292" s="3"/>
      <c r="L292" s="3"/>
      <c r="M292" s="3"/>
      <c r="N292" s="3"/>
      <c r="O292" s="3"/>
      <c r="P292" s="3"/>
      <c r="Q292" s="3"/>
    </row>
    <row r="293" spans="3:17" x14ac:dyDescent="0.25">
      <c r="C293" s="3"/>
      <c r="D293" s="3"/>
      <c r="E293" s="3"/>
      <c r="F293" s="3"/>
      <c r="G293" s="3"/>
      <c r="H293" s="3"/>
      <c r="I293" s="3"/>
      <c r="J293" s="3"/>
      <c r="K293" s="3"/>
      <c r="L293" s="3"/>
      <c r="M293" s="3"/>
      <c r="N293" s="3"/>
      <c r="O293" s="3"/>
      <c r="P293" s="3"/>
      <c r="Q293" s="3"/>
    </row>
    <row r="294" spans="3:17" x14ac:dyDescent="0.25">
      <c r="C294" s="3"/>
      <c r="D294" s="3"/>
      <c r="E294" s="3"/>
      <c r="F294" s="3"/>
      <c r="G294" s="3"/>
      <c r="H294" s="3"/>
      <c r="I294" s="3"/>
      <c r="J294" s="3"/>
      <c r="K294" s="3"/>
      <c r="L294" s="3"/>
      <c r="M294" s="3"/>
      <c r="N294" s="3"/>
      <c r="O294" s="3"/>
      <c r="P294" s="3"/>
      <c r="Q294" s="3"/>
    </row>
    <row r="295" spans="3:17" x14ac:dyDescent="0.25">
      <c r="C295" s="3"/>
      <c r="D295" s="3"/>
      <c r="E295" s="3"/>
      <c r="F295" s="3"/>
      <c r="G295" s="3"/>
      <c r="H295" s="3"/>
      <c r="I295" s="3"/>
      <c r="J295" s="3"/>
      <c r="K295" s="3"/>
      <c r="L295" s="3"/>
      <c r="M295" s="3"/>
      <c r="N295" s="3"/>
      <c r="O295" s="3"/>
      <c r="P295" s="3"/>
      <c r="Q295" s="3"/>
    </row>
    <row r="296" spans="3:17" x14ac:dyDescent="0.25">
      <c r="C296" s="3"/>
      <c r="D296" s="3"/>
      <c r="E296" s="3"/>
      <c r="F296" s="3"/>
      <c r="G296" s="3"/>
      <c r="H296" s="3"/>
      <c r="I296" s="3"/>
      <c r="J296" s="3"/>
      <c r="K296" s="3"/>
      <c r="L296" s="3"/>
      <c r="M296" s="3"/>
      <c r="N296" s="3"/>
      <c r="O296" s="3"/>
      <c r="P296" s="3"/>
      <c r="Q296" s="3"/>
    </row>
    <row r="297" spans="3:17" x14ac:dyDescent="0.25">
      <c r="C297" s="3"/>
      <c r="D297" s="3"/>
      <c r="E297" s="3"/>
      <c r="F297" s="3"/>
      <c r="G297" s="3"/>
      <c r="H297" s="3"/>
      <c r="I297" s="3"/>
      <c r="J297" s="3"/>
      <c r="K297" s="3"/>
      <c r="L297" s="3"/>
      <c r="M297" s="3"/>
      <c r="N297" s="3"/>
      <c r="O297" s="3"/>
      <c r="P297" s="3"/>
      <c r="Q297" s="3"/>
    </row>
    <row r="298" spans="3:17" x14ac:dyDescent="0.25">
      <c r="C298" s="3"/>
      <c r="D298" s="3"/>
      <c r="E298" s="3"/>
      <c r="F298" s="3"/>
      <c r="G298" s="3"/>
      <c r="H298" s="3"/>
      <c r="I298" s="3"/>
      <c r="J298" s="3"/>
      <c r="K298" s="3"/>
      <c r="L298" s="3"/>
      <c r="M298" s="3"/>
      <c r="N298" s="3"/>
      <c r="O298" s="3"/>
      <c r="P298" s="3"/>
      <c r="Q298" s="3"/>
    </row>
    <row r="299" spans="3:17" x14ac:dyDescent="0.25">
      <c r="C299" s="3"/>
      <c r="D299" s="3"/>
      <c r="E299" s="3"/>
      <c r="F299" s="3"/>
      <c r="G299" s="3"/>
      <c r="H299" s="3"/>
      <c r="I299" s="3"/>
      <c r="J299" s="3"/>
      <c r="K299" s="3"/>
      <c r="L299" s="3"/>
      <c r="M299" s="3"/>
      <c r="N299" s="3"/>
      <c r="O299" s="3"/>
      <c r="P299" s="3"/>
      <c r="Q299" s="3"/>
    </row>
    <row r="300" spans="3:17" x14ac:dyDescent="0.25">
      <c r="C300" s="3"/>
      <c r="D300" s="3"/>
      <c r="E300" s="3"/>
      <c r="F300" s="3"/>
      <c r="G300" s="3"/>
      <c r="H300" s="3"/>
      <c r="I300" s="3"/>
      <c r="J300" s="3"/>
      <c r="K300" s="3"/>
      <c r="L300" s="3"/>
      <c r="M300" s="3"/>
      <c r="N300" s="3"/>
      <c r="O300" s="3"/>
      <c r="P300" s="3"/>
      <c r="Q300" s="3"/>
    </row>
    <row r="301" spans="3:17" x14ac:dyDescent="0.25">
      <c r="C301" s="3"/>
      <c r="D301" s="3"/>
      <c r="E301" s="3"/>
      <c r="F301" s="3"/>
      <c r="G301" s="3"/>
      <c r="H301" s="3"/>
      <c r="I301" s="3"/>
      <c r="J301" s="3"/>
      <c r="K301" s="3"/>
      <c r="L301" s="3"/>
      <c r="M301" s="3"/>
      <c r="N301" s="3"/>
      <c r="O301" s="3"/>
      <c r="P301" s="3"/>
      <c r="Q301" s="3"/>
    </row>
    <row r="302" spans="3:17" x14ac:dyDescent="0.25">
      <c r="C302" s="3"/>
      <c r="D302" s="3"/>
      <c r="E302" s="3"/>
      <c r="F302" s="3"/>
      <c r="G302" s="3"/>
      <c r="H302" s="3"/>
      <c r="I302" s="3"/>
      <c r="J302" s="3"/>
      <c r="K302" s="3"/>
      <c r="L302" s="3"/>
      <c r="M302" s="3"/>
      <c r="N302" s="3"/>
      <c r="O302" s="3"/>
      <c r="P302" s="3"/>
      <c r="Q302" s="3"/>
    </row>
    <row r="303" spans="3:17" x14ac:dyDescent="0.25">
      <c r="C303" s="3"/>
      <c r="D303" s="3"/>
      <c r="E303" s="3"/>
      <c r="F303" s="3"/>
      <c r="G303" s="3"/>
      <c r="H303" s="3"/>
      <c r="I303" s="3"/>
      <c r="J303" s="3"/>
      <c r="K303" s="3"/>
      <c r="L303" s="3"/>
      <c r="M303" s="3"/>
      <c r="N303" s="3"/>
      <c r="O303" s="3"/>
      <c r="P303" s="3"/>
      <c r="Q303" s="3"/>
    </row>
    <row r="304" spans="3:17" x14ac:dyDescent="0.25">
      <c r="C304" s="3"/>
      <c r="D304" s="3"/>
      <c r="E304" s="3"/>
      <c r="F304" s="3"/>
      <c r="G304" s="3"/>
      <c r="H304" s="3"/>
      <c r="I304" s="3"/>
      <c r="J304" s="3"/>
      <c r="K304" s="3"/>
      <c r="L304" s="3"/>
      <c r="M304" s="3"/>
      <c r="N304" s="3"/>
      <c r="O304" s="3"/>
      <c r="P304" s="3"/>
      <c r="Q304" s="3"/>
    </row>
    <row r="305" spans="3:17" x14ac:dyDescent="0.25">
      <c r="C305" s="3"/>
      <c r="D305" s="3"/>
      <c r="E305" s="3"/>
      <c r="F305" s="3"/>
      <c r="G305" s="3"/>
      <c r="H305" s="3"/>
      <c r="I305" s="3"/>
      <c r="J305" s="3"/>
      <c r="K305" s="3"/>
      <c r="L305" s="3"/>
      <c r="M305" s="3"/>
      <c r="N305" s="3"/>
      <c r="O305" s="3"/>
      <c r="P305" s="3"/>
      <c r="Q305" s="3"/>
    </row>
    <row r="306" spans="3:17" x14ac:dyDescent="0.25">
      <c r="C306" s="3"/>
      <c r="D306" s="3"/>
      <c r="E306" s="3"/>
      <c r="F306" s="3"/>
      <c r="G306" s="3"/>
      <c r="H306" s="3"/>
      <c r="I306" s="3"/>
      <c r="J306" s="3"/>
      <c r="K306" s="3"/>
      <c r="L306" s="3"/>
      <c r="M306" s="3"/>
      <c r="N306" s="3"/>
      <c r="O306" s="3"/>
      <c r="P306" s="3"/>
      <c r="Q306" s="3"/>
    </row>
    <row r="307" spans="3:17" x14ac:dyDescent="0.25">
      <c r="C307" s="3"/>
      <c r="D307" s="3"/>
      <c r="E307" s="3"/>
      <c r="F307" s="3"/>
      <c r="G307" s="3"/>
      <c r="H307" s="3"/>
      <c r="I307" s="3"/>
      <c r="J307" s="3"/>
      <c r="K307" s="3"/>
      <c r="L307" s="3"/>
      <c r="M307" s="3"/>
      <c r="N307" s="3"/>
      <c r="O307" s="3"/>
      <c r="P307" s="3"/>
      <c r="Q307" s="3"/>
    </row>
  </sheetData>
  <mergeCells count="32">
    <mergeCell ref="E25:G25"/>
    <mergeCell ref="B23:D23"/>
    <mergeCell ref="B24:D24"/>
    <mergeCell ref="B25:D25"/>
    <mergeCell ref="AA74:AC74"/>
    <mergeCell ref="AA75:AC75"/>
    <mergeCell ref="AA76:AC76"/>
    <mergeCell ref="A1:P2"/>
    <mergeCell ref="P10:Q10"/>
    <mergeCell ref="N23:P23"/>
    <mergeCell ref="N24:P24"/>
    <mergeCell ref="N25:P25"/>
    <mergeCell ref="K23:M23"/>
    <mergeCell ref="K24:M24"/>
    <mergeCell ref="K25:M25"/>
    <mergeCell ref="H23:J23"/>
    <mergeCell ref="H24:J24"/>
    <mergeCell ref="H25:J25"/>
    <mergeCell ref="E23:G23"/>
    <mergeCell ref="E24:G24"/>
    <mergeCell ref="U74:W74"/>
    <mergeCell ref="U75:W75"/>
    <mergeCell ref="U76:W76"/>
    <mergeCell ref="X74:Z74"/>
    <mergeCell ref="X75:Z75"/>
    <mergeCell ref="X76:Z76"/>
    <mergeCell ref="AD74:AF74"/>
    <mergeCell ref="AD75:AF75"/>
    <mergeCell ref="AD76:AF76"/>
    <mergeCell ref="AG74:AI74"/>
    <mergeCell ref="AG75:AI75"/>
    <mergeCell ref="AG76:AI76"/>
  </mergeCells>
  <phoneticPr fontId="31" type="noConversion"/>
  <hyperlinks>
    <hyperlink ref="A29" r:id="rId1" xr:uid="{22CCC08A-943A-9F4B-91FA-94A62AFBF8C6}"/>
    <hyperlink ref="A30" r:id="rId2" xr:uid="{DBCF5ED7-E764-554C-9B3C-FEF280B4E2E1}"/>
    <hyperlink ref="A31" r:id="rId3" xr:uid="{19BC3B31-D984-2D49-AFAC-87FEBF6694F5}"/>
    <hyperlink ref="A32" r:id="rId4" xr:uid="{2062DE3D-2150-2240-AFCF-D1C4D8FEC2C8}"/>
    <hyperlink ref="A33" r:id="rId5" xr:uid="{8DCC15D2-D839-AE47-B126-4A9468F3274F}"/>
    <hyperlink ref="A34" r:id="rId6" xr:uid="{F4FA6F37-0C55-CA48-8757-B62891F77620}"/>
    <hyperlink ref="D4" r:id="rId7" xr:uid="{A8B5735E-55A3-8843-8097-C29FDB1F9458}"/>
    <hyperlink ref="D5" r:id="rId8" xr:uid="{B2A905B7-B121-7C42-8A92-F57E225181EE}"/>
    <hyperlink ref="D6" r:id="rId9" xr:uid="{CDE610E7-5020-6044-90A3-8BC62846B6C7}"/>
    <hyperlink ref="G6" r:id="rId10" xr:uid="{BA5B6DD3-C50D-FA4D-BA75-D2B7A5BDA033}"/>
    <hyperlink ref="J6" r:id="rId11" xr:uid="{7449CA0E-9957-3542-AD0D-90BBFA8ED940}"/>
    <hyperlink ref="G4" r:id="rId12" xr:uid="{5F04E7A4-00FE-3541-909F-4FF7892F0798}"/>
    <hyperlink ref="J4" r:id="rId13" xr:uid="{EFDE7A0B-C86A-BE47-8D72-548F36CFAD3D}"/>
    <hyperlink ref="M4" r:id="rId14" xr:uid="{3015F584-275F-3D4C-A9D5-0EBC2211F7E2}"/>
    <hyperlink ref="P4" r:id="rId15" xr:uid="{4AA4FA64-F77B-154A-9EF9-E63C12B39FD3}"/>
    <hyperlink ref="G5" r:id="rId16" xr:uid="{2AEB543D-47FD-1F4B-8ACF-5ED3E939BE55}"/>
    <hyperlink ref="J5" r:id="rId17" xr:uid="{8C822A5E-4F36-794B-B8B8-1E0192331B6A}"/>
    <hyperlink ref="M5" r:id="rId18" xr:uid="{7ABCB0B4-4D54-7243-8041-8FD53CDAA0D0}"/>
    <hyperlink ref="P5" r:id="rId19" xr:uid="{AF01F762-154B-6B42-8253-098665F2210D}"/>
    <hyperlink ref="M6" r:id="rId20" xr:uid="{658BB383-044D-7C4F-A167-A1C6CB3A4422}"/>
    <hyperlink ref="P6" r:id="rId21" xr:uid="{D737C0AB-3823-A64B-B11B-859EC2E3AFDD}"/>
    <hyperlink ref="D7" r:id="rId22" xr:uid="{DE603CD9-2343-2B47-B082-9F6BA8062E7A}"/>
    <hyperlink ref="G7" r:id="rId23" xr:uid="{0FE6EA1A-E02A-2947-9792-F85913D202FB}"/>
    <hyperlink ref="J7" r:id="rId24" xr:uid="{6E1C1376-2615-A74C-8B7B-8EAC9010EF0A}"/>
    <hyperlink ref="M7" r:id="rId25" xr:uid="{8BE13563-4248-7343-BA3D-BB0EC7EB7E01}"/>
    <hyperlink ref="P7" r:id="rId26" xr:uid="{A758E485-2E42-B64C-B338-D44C3887FF89}"/>
    <hyperlink ref="D8" r:id="rId27" xr:uid="{CBFB6B86-A83F-A544-871F-59DB25409AE8}"/>
    <hyperlink ref="G8" r:id="rId28" xr:uid="{4109F6BC-8064-574D-9532-17F292278FAA}"/>
    <hyperlink ref="J8" r:id="rId29" xr:uid="{46B2AD94-AEFC-A740-BE2D-C132B8AD5974}"/>
    <hyperlink ref="M8" r:id="rId30" xr:uid="{DCEF1258-8F98-814B-89C4-AE99853E6A4C}"/>
    <hyperlink ref="P8" r:id="rId31" xr:uid="{7D95EE4E-A995-B64C-B345-BF6736248B9C}"/>
    <hyperlink ref="D9" r:id="rId32" xr:uid="{244B5676-1234-5644-9752-F6331FACEF6D}"/>
    <hyperlink ref="G9" r:id="rId33" xr:uid="{E1E4D650-D1B2-D742-BAFB-25C2F144EEC7}"/>
    <hyperlink ref="J9" r:id="rId34" xr:uid="{45B62A3A-6472-7C43-AD94-971EE858E9CB}"/>
    <hyperlink ref="M9" r:id="rId35" xr:uid="{34AE7585-241C-8545-A607-861540FE42FA}"/>
    <hyperlink ref="P9" r:id="rId36" xr:uid="{81E1F821-ECCF-944A-8B3F-577B5ABA0C9F}"/>
    <hyperlink ref="D10" r:id="rId37" xr:uid="{83F864B2-AF59-4548-B34D-69767C5E22F4}"/>
    <hyperlink ref="G10" r:id="rId38" xr:uid="{A4962696-7AE5-B145-9F09-6116A5A6BC28}"/>
    <hyperlink ref="J10" r:id="rId39" xr:uid="{FFFC00D7-B280-0D4C-B0C8-94E4A6DFE818}"/>
    <hyperlink ref="M10" r:id="rId40" xr:uid="{12540E49-FA8F-5647-94E4-E833BEB9EA46}"/>
    <hyperlink ref="P10" r:id="rId41" xr:uid="{41006B9E-2027-D64A-9612-3A4B1FA5A15A}"/>
    <hyperlink ref="D11" r:id="rId42" xr:uid="{A902A03A-5834-5B45-B9B0-4388F4F53A18}"/>
    <hyperlink ref="G11" r:id="rId43" xr:uid="{E9637CB0-A931-674E-8845-5F89CA34FDD1}"/>
    <hyperlink ref="J11" r:id="rId44" xr:uid="{EC110F2B-9A0A-744F-A2C1-E2AAADF61742}"/>
    <hyperlink ref="M11" r:id="rId45" xr:uid="{B89AEF6D-1E57-344D-80EF-13019A5AB8A5}"/>
    <hyperlink ref="P11" r:id="rId46" xr:uid="{2BE20DC1-A644-9F4D-B993-AB8968ECFEDB}"/>
    <hyperlink ref="D12" r:id="rId47" xr:uid="{96506E0D-278B-3646-AF41-26540018A464}"/>
    <hyperlink ref="G12" r:id="rId48" xr:uid="{2A41DCFD-F937-2643-A4FB-2AEEFE6ECCC9}"/>
    <hyperlink ref="J12" r:id="rId49" xr:uid="{2C19C428-23C8-6648-851A-2C93F2E5DA53}"/>
    <hyperlink ref="M12" r:id="rId50" xr:uid="{D2DA70F2-C4B1-0B41-B434-6FE1A116A070}"/>
    <hyperlink ref="P12" r:id="rId51" xr:uid="{B1690116-A199-8E43-B647-61E6135D7834}"/>
    <hyperlink ref="D13" r:id="rId52" location=":~:text=Ricardo%20Lozano%20designado%20ministro%20de%20Ambiente%20y%20Desarrollo%20Sostenible.&amp;text=Es%20experto%20en%20cambio%20climático,protección%20de%20nuestro%20patrimonio%20natural." display="https://www.centrodemocratico.com/comunicados-de-prensa/ricardo-lozano-designado-ministro-de-ambiente-y-desarrollo-sostenible_2560#:~:text=Ricardo%20Lozano%20designado%20ministro%20de%20Ambiente%20y%20Desarrollo%20Sostenible.&amp;text=Es%20experto%20en%20cambio%20climático,protección%20de%20nuestro%20patrimonio%20natural." xr:uid="{746C3F3F-DBCB-E04B-A7C1-5E8FE31F428A}"/>
    <hyperlink ref="G13" r:id="rId53" xr:uid="{D471E456-9BAC-7D48-AD0D-D81871366AC5}"/>
    <hyperlink ref="J13" r:id="rId54" xr:uid="{BA34DCBC-F79B-1947-97DD-8291635AFDA5}"/>
    <hyperlink ref="M13" r:id="rId55" location="google_vignette_x0009_" xr:uid="{ADF7B80E-9D15-7342-A811-42DD737A5950}"/>
    <hyperlink ref="P13" r:id="rId56" location="google_vignette_x0009_" xr:uid="{FB7B2604-86B2-F743-9392-D05CD1821438}"/>
    <hyperlink ref="D14" r:id="rId57" xr:uid="{15DA2323-D7E8-B046-A0BF-372B2F10E5DA}"/>
    <hyperlink ref="G14" r:id="rId58" xr:uid="{9DC5F900-240F-3246-BED6-2EF338084326}"/>
    <hyperlink ref="J14" r:id="rId59" xr:uid="{7EAB9B02-3888-924B-9F2D-ACF2FD637666}"/>
    <hyperlink ref="D15" r:id="rId60" xr:uid="{F40712C7-5AB4-E042-BD09-EF7EA6512575}"/>
    <hyperlink ref="M14" r:id="rId61" xr:uid="{D7F6C1C7-4CB0-7D42-81D9-DAFA66A29951}"/>
    <hyperlink ref="P14" r:id="rId62" xr:uid="{9ED89B48-C762-974A-BC9D-16B9CF3D8AD9}"/>
    <hyperlink ref="G15" r:id="rId63" xr:uid="{5D569112-738D-8C4C-982C-C63946B8781F}"/>
    <hyperlink ref="J15" r:id="rId64" xr:uid="{5B76C603-4B32-E845-BF80-7B56A58D6AF8}"/>
    <hyperlink ref="M15" r:id="rId65" xr:uid="{49FD1407-DE17-8E42-8F4C-792765D2FEE8}"/>
    <hyperlink ref="P15" r:id="rId66" xr:uid="{5C0BA58C-9EA1-F64C-8B9B-47FC78E91076}"/>
    <hyperlink ref="D16" r:id="rId67" xr:uid="{C0F9647A-F0BC-344F-9F92-AC990101D87C}"/>
    <hyperlink ref="G16" r:id="rId68" xr:uid="{AAEBE1FF-FA9A-4149-A1DD-6584C9619520}"/>
    <hyperlink ref="J16" r:id="rId69" xr:uid="{9AF0C426-B3AF-0B4D-84DB-21073BA9829B}"/>
    <hyperlink ref="M16" r:id="rId70" xr:uid="{B7AD23A7-5DB4-D948-9F7E-0041BD04CE7F}"/>
    <hyperlink ref="P16" r:id="rId71" xr:uid="{67309287-9238-9841-88C7-E2BBD7550213}"/>
    <hyperlink ref="D17" r:id="rId72" xr:uid="{D790E33D-8C4B-B14C-9728-75C626FFC8E9}"/>
    <hyperlink ref="G17" r:id="rId73" xr:uid="{B135250C-B3D0-DF4F-9CA7-3B533619F1D0}"/>
    <hyperlink ref="J17" r:id="rId74" xr:uid="{3FFF3A3B-F984-6B4B-B36D-1F62046D4EB4}"/>
    <hyperlink ref="M17" r:id="rId75" xr:uid="{C261547D-FBC4-F647-9CA5-EE0D1156030E}"/>
    <hyperlink ref="P17" r:id="rId76" xr:uid="{016BF979-0EF8-4F4F-8B59-B063E79D1874}"/>
    <hyperlink ref="D18" r:id="rId77" xr:uid="{4BF6F558-1FE0-5345-80B1-6CE7EF995B35}"/>
    <hyperlink ref="G18" r:id="rId78" xr:uid="{1D2C8A3D-5575-144A-9825-4442540DEC67}"/>
    <hyperlink ref="J18" r:id="rId79" xr:uid="{212EA0AB-BA38-A84C-9ABE-04C95A677820}"/>
    <hyperlink ref="M18" r:id="rId80" xr:uid="{E1614BDA-2DFD-4C48-98E5-9FB6B0E311ED}"/>
    <hyperlink ref="P18" r:id="rId81" xr:uid="{B8E74DBA-835A-C84E-9E9D-84FAA70415EE}"/>
    <hyperlink ref="D19" r:id="rId82" xr:uid="{7E63A00B-0EED-B44B-B10B-2B8A5747B698}"/>
    <hyperlink ref="G19" r:id="rId83" xr:uid="{5B42A53A-D1DE-0C43-92BA-B28535991B52}"/>
    <hyperlink ref="J19" r:id="rId84" xr:uid="{2A377F79-7732-C44D-B9FC-85F093282C76}"/>
    <hyperlink ref="M19" r:id="rId85" xr:uid="{D6EA9AC4-551A-5447-BA85-0279027CCEBC}"/>
    <hyperlink ref="P19" r:id="rId86" xr:uid="{3266E8CD-5F11-3943-8272-79B7C7141331}"/>
    <hyperlink ref="D20" r:id="rId87" xr:uid="{32A66AAF-11AE-9B40-985F-975F134ADC02}"/>
    <hyperlink ref="G20" r:id="rId88" xr:uid="{451AAAC2-2DDE-A544-96BB-2F3204FA6EA0}"/>
    <hyperlink ref="J20" r:id="rId89" xr:uid="{CB40AF2D-5440-714A-A90F-34AD92B1FD7D}"/>
    <hyperlink ref="M20" r:id="rId90" xr:uid="{AA588081-841F-794C-AE7A-01E6E39386B7}"/>
    <hyperlink ref="P20" r:id="rId91" xr:uid="{27809FA3-3D99-3F43-852E-0FAFB6A6BAEF}"/>
    <hyperlink ref="D21" r:id="rId92" xr:uid="{0B4251D0-5563-5240-97F0-FA4E68FCEA6F}"/>
    <hyperlink ref="G21" r:id="rId93" xr:uid="{083A3E10-5A64-C248-8123-AF2C3C92E9E3}"/>
    <hyperlink ref="J21" r:id="rId94" xr:uid="{598FF8DF-6177-3B4C-976D-70C73E1912A8}"/>
    <hyperlink ref="M21" r:id="rId95" xr:uid="{B09B1893-61DB-564E-9F7A-E4DFEB71032B}"/>
    <hyperlink ref="P21" r:id="rId96" xr:uid="{1645285B-DCCD-B54E-8B7C-6A909448EA79}"/>
    <hyperlink ref="M22" r:id="rId97" xr:uid="{08D714F2-B1C2-834A-B471-CB377D01808B}"/>
    <hyperlink ref="P22" r:id="rId98" xr:uid="{A2047391-2315-C247-9FB0-ED4DAB8BEF8B}"/>
    <hyperlink ref="W5" r:id="rId99" xr:uid="{7AA14F2B-64E8-DA46-B0DB-21B2A0748EE5}"/>
    <hyperlink ref="Z5" r:id="rId100" xr:uid="{45911DEF-2CCC-8E41-A8E3-8FC58C90DAAD}"/>
    <hyperlink ref="AC5" r:id="rId101" xr:uid="{5E63B5A8-CF8E-054A-9DAC-FD6F2DB88B17}"/>
    <hyperlink ref="AF5" r:id="rId102" xr:uid="{939B4F95-0C12-C34B-83BB-9D073F4FEC60}"/>
    <hyperlink ref="AI5" r:id="rId103" xr:uid="{06664D61-8DD4-6048-86D7-5B5451DD412F}"/>
    <hyperlink ref="AI6" r:id="rId104" xr:uid="{4E49BC71-F533-5146-8E32-2BE14F7765F2}"/>
    <hyperlink ref="W6" r:id="rId105" xr:uid="{5C4B5A8D-2014-2A46-A40D-8F8EB8D4B722}"/>
    <hyperlink ref="Z6" r:id="rId106" xr:uid="{164B847C-4616-B742-88FE-035ABD0462FC}"/>
    <hyperlink ref="AC6" r:id="rId107" xr:uid="{7FC925F3-E5CC-F54D-B972-AC4634C2F455}"/>
    <hyperlink ref="AF6" r:id="rId108" xr:uid="{CD4B0DD7-890E-394C-9497-AC14F04D0707}"/>
    <hyperlink ref="Z7" r:id="rId109" xr:uid="{95713275-FFD9-7F4E-A096-7E7E19721CF8}"/>
    <hyperlink ref="AC7" r:id="rId110" xr:uid="{4BE34C4D-E508-E048-BE22-52D609413E8A}"/>
    <hyperlink ref="AF7" r:id="rId111" xr:uid="{2D923BFF-7DFA-2345-AECF-21C888E6C8E2}"/>
    <hyperlink ref="AI7" r:id="rId112" xr:uid="{087A7BF4-AD28-BA43-BA0C-F14FAD2676EF}"/>
    <hyperlink ref="W9" r:id="rId113" xr:uid="{D7CB4EA8-818F-7847-967B-55D22976AFAB}"/>
    <hyperlink ref="Z9" r:id="rId114" xr:uid="{C72BE5EF-5B71-4E42-BF16-9F7BE4108329}"/>
    <hyperlink ref="AC9" r:id="rId115" xr:uid="{AACECA07-0509-1E43-9FE6-18CF6909403B}"/>
    <hyperlink ref="AF9" r:id="rId116" xr:uid="{ED3AB209-4396-164B-B7A2-1AD3C36910DC}"/>
    <hyperlink ref="AI9" r:id="rId117" xr:uid="{CEE454D1-B6D0-4847-9391-A68D1836EAD6}"/>
    <hyperlink ref="W10" r:id="rId118" xr:uid="{4C3D291F-84D2-7848-961B-7F880C8BFF54}"/>
    <hyperlink ref="Z10" r:id="rId119" xr:uid="{67FD041A-AD5D-5343-AAF8-E7BF23DCAFDE}"/>
    <hyperlink ref="AC10" r:id="rId120" xr:uid="{5DA2026C-9B45-4F4B-916A-093438735A24}"/>
    <hyperlink ref="AF10" r:id="rId121" xr:uid="{072B758E-E654-B140-A28B-51EDC21E9A0B}"/>
    <hyperlink ref="AI10" r:id="rId122" xr:uid="{E0F891AC-9FB1-934A-AE7E-01A2DB67FDDB}"/>
    <hyperlink ref="W11" r:id="rId123" xr:uid="{84EAA056-12BA-494E-9668-FD335E23F157}"/>
    <hyperlink ref="Z11" r:id="rId124" xr:uid="{938640FE-BD81-BC47-BC68-B283634D4981}"/>
    <hyperlink ref="AC11" r:id="rId125" xr:uid="{BCEC3ECD-629D-CD49-BDF1-13234DFF7124}"/>
    <hyperlink ref="AF11" r:id="rId126" location=":~:text=Y%20fue%20entonces%2C%20a%20trav%C3%A9s,suspendido%20canciller%20%C3%81lvaro%20Leyva%20Dur%C3%A1n." display="https://www.infobae.com/colombia/2024/02/27/gustavo-petro-ratifico-amenaza-a-secretario-general-de-la-cancilleria-y-firmo-decreto-con-el-que-lo-declaro-insubsistente/#:~:text=Y%20fue%20entonces%2C%20a%20trav%C3%A9s,suspendido%20canciller%20%C3%81lvaro%20Leyva%20Dur%C3%A1n." xr:uid="{A5F45074-E7B4-BC41-BC00-5823AE3EE2E6}"/>
    <hyperlink ref="AI11" r:id="rId127" xr:uid="{BC458F98-5516-6D4D-97E4-5501E2825354}"/>
    <hyperlink ref="W13" r:id="rId128" xr:uid="{19BF7DB1-5183-3A49-9A87-70E89640777F}"/>
    <hyperlink ref="Z13" r:id="rId129" xr:uid="{4DFAA15A-45C1-2249-AB90-804FC22AAB83}"/>
    <hyperlink ref="AC13" r:id="rId130" xr:uid="{E78885C0-F4F8-5B4E-8807-481F42681002}"/>
    <hyperlink ref="AF13" r:id="rId131" xr:uid="{DB100B68-A088-004B-ABFC-D65124BEA436}"/>
    <hyperlink ref="AI13" r:id="rId132" xr:uid="{2CDFBED7-1750-6E4F-A971-F5511E23BE6C}"/>
    <hyperlink ref="AF14" r:id="rId133" xr:uid="{6ED2290D-E4C9-1942-BB57-9968748AEA64}"/>
    <hyperlink ref="AI14" r:id="rId134" xr:uid="{38288E8D-7265-4142-A5F6-AB74EB450428}"/>
    <hyperlink ref="AC16" r:id="rId135" xr:uid="{B6D9D470-0C3A-5543-9D0A-222BF30D029B}"/>
    <hyperlink ref="AF16" r:id="rId136" xr:uid="{967ECC29-826D-B44E-9A52-192C71800C8D}"/>
    <hyperlink ref="AI16" r:id="rId137" xr:uid="{CFAEB967-83B7-A241-8453-A10D5F180602}"/>
    <hyperlink ref="AI17" r:id="rId138" xr:uid="{EEA0E6A8-A221-7C4B-AD5D-E2A929B8E9B7}"/>
    <hyperlink ref="AI18" r:id="rId139" xr:uid="{A87F891B-FE5D-9C4E-8E67-47E8E8684AEA}"/>
    <hyperlink ref="AI19" r:id="rId140" xr:uid="{5C35AA0A-44FE-9E45-8AF1-EA8D23F8A39F}"/>
    <hyperlink ref="AI20" r:id="rId141" xr:uid="{FCCBA3C6-8A0E-2944-B1F0-E568F2D78E34}"/>
    <hyperlink ref="W17" r:id="rId142" xr:uid="{14F012E5-D1DC-8D4A-8421-E28C951C0ABC}"/>
    <hyperlink ref="Z17" r:id="rId143" xr:uid="{35643E11-3697-E841-A26F-B67F16A3A884}"/>
    <hyperlink ref="AC17" r:id="rId144" xr:uid="{A9797D21-568C-E64F-8634-E6269128D272}"/>
    <hyperlink ref="AF17" r:id="rId145" xr:uid="{01A1F21B-6BCF-7B4A-BD0F-874F089325C8}"/>
    <hyperlink ref="AC18" r:id="rId146" xr:uid="{67C7187D-895F-7641-A36C-B0343C27B05B}"/>
    <hyperlink ref="W19" r:id="rId147" xr:uid="{A65A64FB-D6F3-5547-8742-2ED5E0F4349C}"/>
    <hyperlink ref="Z19" r:id="rId148" xr:uid="{4B340665-F92A-5542-9567-1D78E0CE636A}"/>
    <hyperlink ref="AC19" r:id="rId149" xr:uid="{FF0549A3-10DC-7548-9A98-AB6517D0330D}"/>
    <hyperlink ref="AF19" r:id="rId150" xr:uid="{CD16101F-073D-424C-A42E-2CA1E94F710F}"/>
    <hyperlink ref="W20" r:id="rId151" xr:uid="{EF99F27D-D03E-A340-84D9-E2A7DD6F786B}"/>
    <hyperlink ref="Z20" r:id="rId152" xr:uid="{EEE588F7-4777-AC42-BCF7-614FBADB2D7D}"/>
    <hyperlink ref="AC20" r:id="rId153" xr:uid="{59D9DB5A-26DD-8C49-A7B3-ABF3FF73DB35}"/>
    <hyperlink ref="AF20" r:id="rId154" xr:uid="{4FCF10AA-893D-B34A-95CE-32BCFB6FF35A}"/>
    <hyperlink ref="W21" r:id="rId155" xr:uid="{5770AF5C-E02D-224A-8B67-AF3154FFDD50}"/>
    <hyperlink ref="Z21" r:id="rId156" xr:uid="{6240A7F2-FCFE-0E4A-B9E9-00889BB6164A}"/>
    <hyperlink ref="AC21" r:id="rId157" xr:uid="{6971869C-E7A5-454E-902A-140692C9F6AF}"/>
    <hyperlink ref="W22" r:id="rId158" xr:uid="{B4C5EC21-7B44-004C-845F-2C4496F6658E}"/>
    <hyperlink ref="Z22" r:id="rId159" xr:uid="{1C2E3E6A-8039-4E45-9E5C-6DDD6DB29B26}"/>
    <hyperlink ref="W24" r:id="rId160" xr:uid="{DA684833-987F-2641-B039-A9995AA79682}"/>
    <hyperlink ref="Z24" r:id="rId161" xr:uid="{0E5DA399-BB27-9845-8226-D789F0D7FA3D}"/>
    <hyperlink ref="AC24" r:id="rId162" xr:uid="{176D258B-48B4-214B-AF45-0FEE34DBCC09}"/>
    <hyperlink ref="AF24" r:id="rId163" xr:uid="{3AA5C549-B53B-FE47-957C-EFDB60518163}"/>
    <hyperlink ref="AI24" r:id="rId164" xr:uid="{B057E2F2-B16F-2143-A7B6-814E33A7A22C}"/>
    <hyperlink ref="AI25" r:id="rId165" xr:uid="{BDEE84D2-5853-7C4A-909C-8388313041B1}"/>
    <hyperlink ref="W25" r:id="rId166" xr:uid="{B0D0AC89-F457-F540-8199-FF0B031BDB30}"/>
    <hyperlink ref="Z25" r:id="rId167" xr:uid="{AB646DC0-3AEB-AC4A-A889-0E1C1A4451F6}"/>
    <hyperlink ref="AC25" r:id="rId168" xr:uid="{A2F01A7A-6D86-D044-AF07-63D89322529D}"/>
    <hyperlink ref="AF25" r:id="rId169" display="https://www.google.com/search?q=viceministro+de+aguas+y+saneamiento+del+ministerio+de+vivienda+de+colombia&amp;rlz=1C1UEAD_esCL973CL973&amp;oq=viceministro+de+aguas+y+saneamiento+del+ministerio+de+vivienda+de+colombia+&amp;gs_lcrp=EgZjaHJvbWUyBggAEEUYOdIBCTE0MzA4ajBqN6gCALACAA&amp;sourceid=chrome&amp;ie=UTF-8" xr:uid="{C3BE4569-E6FA-1A49-BA18-EDA1AA4F48B3}"/>
    <hyperlink ref="W27" r:id="rId170" xr:uid="{80DB5408-596B-6F44-87E9-82FAB9D10BD4}"/>
    <hyperlink ref="Z28" r:id="rId171" xr:uid="{F4AB32A1-7DE4-8B40-8469-13DB570B8737}"/>
    <hyperlink ref="Z27" r:id="rId172" xr:uid="{5498AE65-8FB2-D34D-8592-632A7F4077A6}"/>
    <hyperlink ref="AC27" r:id="rId173" xr:uid="{A59094AC-D879-C948-A1E6-60D1F4814CA8}"/>
    <hyperlink ref="AC28" r:id="rId174" location=":~:text=Bogot%C3%A1%2C%203%20de%20mayo%20de,se%20desempe%C3%B1ar%C3%A1%20como%20viceministro%20t%C3%A9cnico." xr:uid="{9845354D-6059-084A-AFD6-7D5D009807BB}"/>
    <hyperlink ref="AF27" r:id="rId175" xr:uid="{F4E7E4E2-9BC1-7C48-ABCC-533DE668F369}"/>
    <hyperlink ref="AI27" r:id="rId176" xr:uid="{FB41EAEC-90A3-7042-8C2E-52E2B6B6B2FF}"/>
    <hyperlink ref="AF28" r:id="rId177" xr:uid="{C98030DD-3F1A-364D-B78B-289026515DD1}"/>
    <hyperlink ref="AI28" r:id="rId178" xr:uid="{DE452140-39B0-2F49-9FA8-D8CE43EE8079}"/>
    <hyperlink ref="W30" r:id="rId179" xr:uid="{4F321F02-3992-6743-806F-DFEE10634E65}"/>
    <hyperlink ref="W31" r:id="rId180" xr:uid="{59AB8AA4-E372-1443-A896-AE1926C6D63D}"/>
    <hyperlink ref="Z30" r:id="rId181" xr:uid="{3AD85CCA-4037-C248-B960-51F7E12AD74C}"/>
    <hyperlink ref="Z31" r:id="rId182" xr:uid="{08D9D281-7B96-CB43-A8BC-8AFD79B351A3}"/>
    <hyperlink ref="AC30" r:id="rId183" xr:uid="{3F3C35F7-5940-6141-9561-451C4AD00FC6}"/>
    <hyperlink ref="AF30" r:id="rId184" xr:uid="{17473C63-53FB-B34C-8A27-A15D286F44F0}"/>
    <hyperlink ref="AI30" r:id="rId185" xr:uid="{7828DCB2-48B4-EC45-9531-4EF979B72582}"/>
    <hyperlink ref="AC31" r:id="rId186" xr:uid="{9B0C6BE6-EA18-A84D-9137-041B24DD0D0A}"/>
    <hyperlink ref="AF31" r:id="rId187" xr:uid="{1FEC43BA-7894-1740-8D28-372907626D27}"/>
    <hyperlink ref="AI31" r:id="rId188" xr:uid="{600C49BD-DD99-6A49-9D24-447E73205B27}"/>
    <hyperlink ref="W33" r:id="rId189" xr:uid="{C05C8AC0-699A-9845-A58E-2513C3E70132}"/>
    <hyperlink ref="Z33" r:id="rId190" xr:uid="{DFEE7EC2-D1AF-5F4D-B7F6-BE63B1B18735}"/>
    <hyperlink ref="W34" r:id="rId191" xr:uid="{80AB8E5B-9750-2D4E-B06C-404E8C5B88B7}"/>
    <hyperlink ref="Z34" r:id="rId192" xr:uid="{34D2BEC4-A42F-FC4A-B8AC-A5943E837E3D}"/>
    <hyperlink ref="W35" r:id="rId193" xr:uid="{65D2858D-EB1A-494B-AB68-E494F10A19FD}"/>
    <hyperlink ref="Z35" r:id="rId194" xr:uid="{84F9E93B-9FF5-4346-845A-3137554F83EA}"/>
    <hyperlink ref="AC33" r:id="rId195" xr:uid="{A53D7ACC-76D5-0342-9A30-69C0292137D2}"/>
    <hyperlink ref="AC34" r:id="rId196" xr:uid="{536CF4D6-4AF3-2F49-88BF-2D10FC4E4E62}"/>
    <hyperlink ref="AC35" r:id="rId197" xr:uid="{82080A0E-3100-334C-A7D4-5D40BB92A953}"/>
    <hyperlink ref="AF35" r:id="rId198" xr:uid="{27D4FD9D-3EFE-1D4D-9D7E-CCCB3253A567}"/>
    <hyperlink ref="AF34" r:id="rId199" xr:uid="{82D2F550-D6D4-B740-9B18-4FFD79C8E692}"/>
    <hyperlink ref="AF33" r:id="rId200" xr:uid="{F9BC0F82-C582-1249-8768-57B56A12B856}"/>
    <hyperlink ref="AI33" r:id="rId201" xr:uid="{1B03C369-33EC-4142-970E-A58D47EFB9ED}"/>
    <hyperlink ref="AI34" r:id="rId202" xr:uid="{DFBE455F-262E-034A-A224-6DFFF21E7366}"/>
    <hyperlink ref="AI35" r:id="rId203" xr:uid="{3DD43852-A9B4-0846-AE87-E7282D262D9D}"/>
    <hyperlink ref="W37" r:id="rId204" xr:uid="{8EF41004-E7EB-864D-A344-AC3FF53729E0}"/>
    <hyperlink ref="W38" r:id="rId205" xr:uid="{4E44198B-09A0-7644-BF81-55C7EB2E9E4F}"/>
    <hyperlink ref="Z37" r:id="rId206" xr:uid="{97CF74B9-6761-2F45-8E1F-4EDE02C3D8B9}"/>
    <hyperlink ref="AC37" r:id="rId207" xr:uid="{35124000-2BE8-6E4D-8F05-259CB57F556E}"/>
    <hyperlink ref="Z38" r:id="rId208" xr:uid="{7828C8BC-2A0E-EF45-9D74-40BFA257EA60}"/>
    <hyperlink ref="AC38" r:id="rId209" xr:uid="{9533B91D-19C5-BC49-A2F7-C8A5104D9085}"/>
    <hyperlink ref="AF37" r:id="rId210" xr:uid="{D243C13A-C516-D844-ADA4-3FEE4189C9F8}"/>
    <hyperlink ref="AI37" r:id="rId211" xr:uid="{DC98D0A8-C88B-8140-86CE-374B17D318A9}"/>
    <hyperlink ref="AF38" r:id="rId212" xr:uid="{A7350B2C-53D9-A84A-8D1D-41BAE0D937D4}"/>
    <hyperlink ref="AI38" r:id="rId213" xr:uid="{29340673-407A-9943-82BC-1E083E2BA38F}"/>
    <hyperlink ref="W40" r:id="rId214" xr:uid="{9709B148-EED6-2A4A-A07D-4A9BFD0CE635}"/>
    <hyperlink ref="Z40" r:id="rId215" xr:uid="{A767A2A8-49CD-B84A-890C-18D42079149B}"/>
    <hyperlink ref="AC40" r:id="rId216" xr:uid="{53FD5E73-05C9-6C48-B4CA-A1403D4B262D}"/>
    <hyperlink ref="AI40" r:id="rId217" xr:uid="{84F066A9-8690-5246-B3B1-A807AD9867AA}"/>
    <hyperlink ref="AI41" r:id="rId218" xr:uid="{6D0C89B8-7251-2545-A4A7-212A22D07F6E}"/>
    <hyperlink ref="AI42" r:id="rId219" xr:uid="{EAF2F159-0269-5441-A2B9-9341908A7170}"/>
    <hyperlink ref="W41" r:id="rId220" xr:uid="{386A02FB-67CA-0D43-A116-7B7E9F40060F}"/>
    <hyperlink ref="Z41" r:id="rId221" xr:uid="{50A5E3E2-2C84-614C-AFB3-AF176013220C}"/>
    <hyperlink ref="AC41" r:id="rId222" xr:uid="{616157E7-6F4D-1C44-A82B-4A931AFC59AA}"/>
    <hyperlink ref="W42" r:id="rId223" xr:uid="{1FA83CD7-7867-FA4D-8158-31B9D8C8DB22}"/>
    <hyperlink ref="Z42" r:id="rId224" xr:uid="{EDAE79FF-BE63-7E44-840F-834D7273E1F4}"/>
    <hyperlink ref="AC42" r:id="rId225" xr:uid="{E958B323-EC39-FE47-98D4-8B0B680CA9F2}"/>
    <hyperlink ref="AF42" r:id="rId226" xr:uid="{69610383-A5DC-7A4E-88E3-39BA8EB83ACC}"/>
    <hyperlink ref="AI44" r:id="rId227" xr:uid="{BE401103-C096-7B45-92B9-C953BB0E7ACE}"/>
    <hyperlink ref="AI45" r:id="rId228" xr:uid="{2C5B491D-DE6C-CA4A-8C39-79563C684DF5}"/>
    <hyperlink ref="AI46" r:id="rId229" xr:uid="{E856149B-BAB3-2142-A47C-36887F73B3FF}"/>
    <hyperlink ref="W44" r:id="rId230" xr:uid="{EE9A3200-5B31-DC4A-8221-0EB5FF886396}"/>
    <hyperlink ref="Z44" r:id="rId231" xr:uid="{67103EF8-6C8E-0A43-8ADB-4BED0AC67DDA}"/>
    <hyperlink ref="AC44" r:id="rId232" xr:uid="{79954692-C9A5-074B-91C7-8B3A1E41E676}"/>
    <hyperlink ref="AF44" r:id="rId233" xr:uid="{0C18B8FE-FCC3-AD49-9F6A-2A54C016B8C1}"/>
    <hyperlink ref="Z45" r:id="rId234" xr:uid="{2DBDA509-3D48-8C40-A5FF-D4FC6226B760}"/>
    <hyperlink ref="AC45" r:id="rId235" xr:uid="{FB14A068-2708-E344-89D6-B00D4C3DFAE0}"/>
    <hyperlink ref="W46" r:id="rId236" xr:uid="{9366EB71-F982-1240-B852-57D68BD3B6C6}"/>
    <hyperlink ref="Z46" r:id="rId237" xr:uid="{32C0470E-A069-E749-9E53-40A0BE1CAB8B}"/>
    <hyperlink ref="AC46" r:id="rId238" xr:uid="{0B1B310A-A95C-8047-BD86-D553C9E8C8A1}"/>
    <hyperlink ref="AF46" r:id="rId239" xr:uid="{443AA7B5-A2A4-C447-AAE2-7C6CCD290040}"/>
    <hyperlink ref="Z48" r:id="rId240" xr:uid="{933EB212-E0E6-B249-8308-C83FEF9DA38E}"/>
    <hyperlink ref="AC48" r:id="rId241" xr:uid="{1EA8C817-0277-C446-B902-F69EAD237D77}"/>
    <hyperlink ref="AF48" r:id="rId242" location=":~:text=Jhoana%20Alexandra%20Delgado%20Gait%C3%A1n%2C%20nueva%20viceministra%20de%20Promoci%C3%B3n%20de%20la%20Justicia,-Imagen%20de%20la&amp;text=Bogot%C3%A1%2C%2014%20de%20septiembre%20de,consultora%20Jhoana%20Alexandra%20Delgado%20Gait%C3%A1n." display="https://www.minjusticia.gov.co/Sala-de-prensa/Paginas/Jhoana-Delgado-nueva-viceministra-Promoci%C3%B3n-de-la-Justicia.aspx#:~:text=Jhoana%20Alexandra%20Delgado%20Gait%C3%A1n%2C%20nueva%20viceministra%20de%20Promoci%C3%B3n%20de%20la%20Justicia,-Imagen%20de%20la&amp;text=Bogot%C3%A1%2C%2014%20de%20septiembre%20de,consultora%20Jhoana%20Alexandra%20Delgado%20Gait%C3%A1n." xr:uid="{1047EB34-5638-CD46-A5B3-E7BDA52D1BDA}"/>
    <hyperlink ref="AI48" r:id="rId243" location=":~:text=%E2%80%8B%E2%80%8BJhoana%20Alexandra%20Delgado%20Gait%C3%A1n%E2%80%8B" xr:uid="{0C641520-B204-164C-943B-29632760DA66}"/>
    <hyperlink ref="W49" r:id="rId244" xr:uid="{72384604-560D-9B43-AAEA-EE865A386E73}"/>
    <hyperlink ref="AC49" r:id="rId245" xr:uid="{6AC3F8B8-FB76-7F4A-986F-4D2DF1787D47}"/>
    <hyperlink ref="AF49" r:id="rId246" xr:uid="{713B8151-3071-0547-8849-4BCF1887DEF6}"/>
    <hyperlink ref="AI49" r:id="rId247" xr:uid="{8F1664D7-D4CE-114E-BE05-190E20ADDF55}"/>
    <hyperlink ref="AI51" r:id="rId248" xr:uid="{FACF5A75-7390-5741-99BF-845F668910C4}"/>
    <hyperlink ref="AI52" r:id="rId249" xr:uid="{78176E49-F8B7-394A-BA70-330D10089C67}"/>
    <hyperlink ref="AF51" r:id="rId250" xr:uid="{D9F637B2-E5C2-DE41-81F0-B80178550BE4}"/>
    <hyperlink ref="AF52" r:id="rId251" xr:uid="{1214B02F-8AFF-CA49-81DE-4B0DBAAD5AD9}"/>
    <hyperlink ref="W51" r:id="rId252" xr:uid="{CC4C6119-0BF3-664C-8DD7-A1752013FDE2}"/>
    <hyperlink ref="Z51" r:id="rId253" xr:uid="{E1394E6B-14AE-5F4A-9359-27E201B7C144}"/>
    <hyperlink ref="AC51" r:id="rId254" xr:uid="{69524BD8-6FF5-5745-882A-49353D7BF9AE}"/>
    <hyperlink ref="W52" r:id="rId255" xr:uid="{826B8B81-293B-BF4E-A4AE-F8E45CCB762F}"/>
    <hyperlink ref="Z52" r:id="rId256" xr:uid="{8CAE9AB8-5DC4-B043-970B-C4BC8EE41D3A}"/>
    <hyperlink ref="AC52" r:id="rId257" location=":~:text=A%20su%20turno%2C%20la%20viceministra,que%20estaban%20atendiendo%20la%20pandemia." xr:uid="{83C19B2B-D823-A34C-8C58-C6B3D86D2637}"/>
    <hyperlink ref="W54" r:id="rId258" xr:uid="{B330C411-5921-8141-93BD-28D72690786A}"/>
    <hyperlink ref="Z55" r:id="rId259" xr:uid="{A841834F-306F-C444-B08C-368D13F4E8A6}"/>
    <hyperlink ref="AC55" r:id="rId260" xr:uid="{2A8C41AD-CD26-FC42-B4C9-B3E2BA68DC80}"/>
    <hyperlink ref="Z54" r:id="rId261" xr:uid="{1E4378D8-DD2D-444D-832A-7581BF52EBCB}"/>
    <hyperlink ref="AC54" r:id="rId262" xr:uid="{9CB51E03-1AA7-144D-989F-93B656294F09}"/>
    <hyperlink ref="AF54" r:id="rId263" xr:uid="{0E60BDD6-4FC3-9042-9D01-1FCC883139A6}"/>
    <hyperlink ref="AI54" r:id="rId264" xr:uid="{A9264DAB-460A-1044-AB77-20FD78EA9561}"/>
    <hyperlink ref="AF55" r:id="rId265" xr:uid="{7AD81438-91A1-9647-B3EE-DF3929E5AAA7}"/>
    <hyperlink ref="AI55" r:id="rId266" xr:uid="{19569977-4322-F240-B269-5709CD54A98A}"/>
    <hyperlink ref="W57" r:id="rId267" xr:uid="{1E0E8332-48CA-1246-BB7C-B65045E4B479}"/>
    <hyperlink ref="Z57" r:id="rId268" xr:uid="{8B1ED986-AA99-7143-9669-57B14F998ACC}"/>
    <hyperlink ref="AC57" r:id="rId269" xr:uid="{4B9FF18B-C8C1-F948-99CD-667E7E088F2B}"/>
    <hyperlink ref="AF57" r:id="rId270" location=":~:text=Bogot%C3%A1%2C%2025%20de%20agosto%20de,ingeniera%20Mar%C3%ADa%20Constanza%20Garc%C3%ADa%20Alicastro." display="https://mintransporte.gov.co/publicaciones/11093/el-ministro-de-transporte-guillermo-francisco-reyes-gonzalez-posesiono-a-maria-constanza-garcia-alicastro-como-viceministra-de-infraestructura/#:~:text=Bogot%C3%A1%2C%2025%20de%20agosto%20de,ingeniera%20Mar%C3%ADa%20Constanza%20Garc%C3%ADa%20Alicastro." xr:uid="{02CCD116-985E-1343-99EE-3A305342F30D}"/>
    <hyperlink ref="AI57" r:id="rId271" xr:uid="{4297D4FE-9878-C843-8229-BAEEE4C85F4F}"/>
    <hyperlink ref="AI58" r:id="rId272" xr:uid="{5CCB0427-EB16-694E-94A0-5B4476F43F6B}"/>
    <hyperlink ref="AI59" r:id="rId273" xr:uid="{FF059A41-9FFA-564E-9297-C562D7FE785B}"/>
    <hyperlink ref="W58" r:id="rId274" xr:uid="{5D286578-8D1B-994F-9ADC-941ED1859167}"/>
    <hyperlink ref="Z58" r:id="rId275" xr:uid="{DB3C9015-FFAB-1844-94A2-C68DCBF2DF16}"/>
    <hyperlink ref="AF58" r:id="rId276" location=":~:text=Enr%C3%ADquez%20Caicedo%20es%20nari%C3%B1ense%2C%20profesional,Gesti%C3%B3n%20P%C3%BAblica%20e%20Instituciones%20Administrativas." display="https://mintransporte.gov.co/publicaciones/11091/ministro-de-transporte-posesiono-a-carlos-eduardo-enriquez-caicedo-como-viceministro-de-transporte/#:~:text=Enr%C3%ADquez%20Caicedo%20es%20nari%C3%B1ense%2C%20profesional,Gesti%C3%B3n%20P%C3%BAblica%20e%20Instituciones%20Administrativas." xr:uid="{69541B5E-9A2D-1346-89EE-09B788B7D4E3}"/>
    <hyperlink ref="W59" r:id="rId277" xr:uid="{3BDAB426-9DFF-BC49-A46A-E49B433E45C5}"/>
    <hyperlink ref="Z59" r:id="rId278" xr:uid="{F6A09301-C04A-F540-B094-1C7E9E6D5FB7}"/>
    <hyperlink ref="AC59" r:id="rId279" xr:uid="{C44A5850-5EB4-1540-BF3F-149A0E48E548}"/>
    <hyperlink ref="AF59" r:id="rId280" xr:uid="{61BA446B-D0D1-174E-84AF-2BF4AF9EF697}"/>
    <hyperlink ref="W61" r:id="rId281" xr:uid="{AE8E10B8-3F69-6B42-B75F-F0D8B4555D1A}"/>
    <hyperlink ref="Z61" r:id="rId282" xr:uid="{EECA41E1-588F-D240-8F3F-DCC6D2F6E8B7}"/>
    <hyperlink ref="AC61" r:id="rId283" xr:uid="{FB0E634A-6C7B-6042-A602-A299212339DA}"/>
    <hyperlink ref="AF61" r:id="rId284" xr:uid="{20657202-5644-5647-9030-AFD5DCB5F6C4}"/>
    <hyperlink ref="AI61" r:id="rId285" xr:uid="{B71A51C1-265A-AD44-AACC-3E1736D42E26}"/>
    <hyperlink ref="W62" r:id="rId286" xr:uid="{4E1B06AB-8B9F-9143-9B8F-2A093B8F7645}"/>
    <hyperlink ref="Z62" r:id="rId287" xr:uid="{1B576B54-A115-3A48-9EE8-95BA4B76A373}"/>
    <hyperlink ref="AC62" r:id="rId288" xr:uid="{0AE7B96C-2BC5-B141-A97E-1A1D95884641}"/>
    <hyperlink ref="AF62" r:id="rId289" xr:uid="{90AE269F-A041-5A48-A68D-ECE05AB01106}"/>
    <hyperlink ref="AI62" r:id="rId290" xr:uid="{62B0F936-EA60-B84B-B36F-53C957CBB5ED}"/>
    <hyperlink ref="W64" r:id="rId291" xr:uid="{D6EAFFE9-9AC6-4440-9DA4-1482A2F45567}"/>
    <hyperlink ref="Z64" r:id="rId292" xr:uid="{38DA7453-7989-2746-A254-2C6823816186}"/>
    <hyperlink ref="AC64" r:id="rId293" xr:uid="{B4D6AC56-C6B3-CD42-94AC-5DA50F986D60}"/>
    <hyperlink ref="AF64" r:id="rId294" xr:uid="{11E615DE-CA1E-114C-85D4-198753B4EDC5}"/>
    <hyperlink ref="AI64" r:id="rId295" xr:uid="{3E623CAA-C79F-3A49-8B6F-F1C676267039}"/>
    <hyperlink ref="W66" r:id="rId296" xr:uid="{F06C3C1E-3BC2-374C-B79B-B84005EE98BF}"/>
    <hyperlink ref="Z66" r:id="rId297" xr:uid="{25FC5096-83B7-1E49-B7BE-D0601ED7A078}"/>
    <hyperlink ref="AC66" r:id="rId298" xr:uid="{501A9B1F-2666-7A4F-AAB0-91CFC185AACF}"/>
    <hyperlink ref="AF66" r:id="rId299" xr:uid="{ED99D358-2C66-EB41-9B93-FAE38DBF5ACD}"/>
    <hyperlink ref="AI66" r:id="rId300" xr:uid="{E5530A2B-1B97-8B42-8DD0-293D9C48ACFD}"/>
    <hyperlink ref="AF67" r:id="rId301" xr:uid="{5FAFEB49-AD7B-5A4F-AC82-64C0193C3C94}"/>
    <hyperlink ref="AI67" r:id="rId302" xr:uid="{EAE845D3-8C64-D544-A477-875FC56CB06D}"/>
    <hyperlink ref="W67" r:id="rId303" xr:uid="{2767EC76-E535-3F4B-BFFE-6504FD37E8F5}"/>
    <hyperlink ref="Z67" r:id="rId304" xr:uid="{2EEAECEB-E94D-EA4F-B619-F8470168B7BD}"/>
    <hyperlink ref="AC67" r:id="rId305" xr:uid="{395BC899-1032-5D44-A55E-A1276FD66070}"/>
    <hyperlink ref="AI69" r:id="rId306" xr:uid="{15008630-5B22-6644-8354-F941CF13514F}"/>
    <hyperlink ref="AI70" r:id="rId307" xr:uid="{08062F1C-0D08-774D-8DAF-78378889BC5F}"/>
    <hyperlink ref="AI71" r:id="rId308" xr:uid="{FC38EC94-A43A-974C-9592-3BB12BE55C73}"/>
    <hyperlink ref="AI72" r:id="rId309" xr:uid="{D59877EA-D123-4548-8024-2F5009256477}"/>
    <hyperlink ref="AI73" r:id="rId310" xr:uid="{175E0680-7325-FF4B-B634-36E39FD936BF}"/>
    <hyperlink ref="AF69" r:id="rId311" xr:uid="{CEB7602F-9FCF-0844-B63E-B1BBD4833889}"/>
    <hyperlink ref="AF70" r:id="rId312" xr:uid="{D657F626-F9AB-9943-A555-0782D09F882A}"/>
    <hyperlink ref="AF71" r:id="rId313" xr:uid="{B324D3CF-0DC0-5F4C-AF71-6EF4B6BE4125}"/>
    <hyperlink ref="AF72" r:id="rId314" location=":~:text=La%20revelaci%C3%B3n%20de%20que%20Juan,en%20la%20esfera%20p%C3%BAblica%20colombiana." display="https://www.infobae.com/colombia/2024/02/10/juan-carlos-florian-exactor-porno-y-designado-viceministro-de-la-igualdad-no-ha-sido-posesionado-en-su-cargo-tras-4-meses/#:~:text=La%20revelaci%C3%B3n%20de%20que%20Juan,en%20la%20esfera%20p%C3%BAblica%20colombiana." xr:uid="{6DF2A202-98B1-B24A-90BF-DCE4167D2E96}"/>
    <hyperlink ref="AF73" r:id="rId315" location=":~:text=Lemus%20Cruz%20es%20licenciado%20en,e%20integrante%20del%20pueblo%20nasa.&amp;text=Nelson%20Lemus%20Cruz%20se%20convirti%C3%B3,de%20la%20historia%20del%20pa%C3%ADs." display="https://petro.presidencia.gov.co/prensa/Paginas/Se-posesiona-el-primer-viceministro-de-los-pueblos-etnicos-y-campesinos-de-240408.aspx#:~:text=Lemus%20Cruz%20es%20licenciado%20en,e%20integrante%20del%20pueblo%20nasa.&amp;text=Nelson%20Lemus%20Cruz%20se%20convirti%C3%B3,de%20la%20historia%20del%20pa%C3%ADs." xr:uid="{6403A7C6-1114-AF40-A15F-EB3F450ACEED}"/>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7BE14-A981-6648-9532-76DA31654FBB}">
  <dimension ref="A1:AJ133"/>
  <sheetViews>
    <sheetView workbookViewId="0">
      <selection sqref="A1:P2"/>
    </sheetView>
  </sheetViews>
  <sheetFormatPr baseColWidth="10" defaultColWidth="11.42578125" defaultRowHeight="15" x14ac:dyDescent="0.25"/>
  <cols>
    <col min="1" max="1" width="32.7109375" style="3" customWidth="1"/>
    <col min="2" max="2" width="10" style="3" customWidth="1"/>
    <col min="3" max="3" width="5.85546875" customWidth="1"/>
    <col min="6" max="6" width="6.42578125" customWidth="1"/>
    <col min="9" max="9" width="6.42578125" customWidth="1"/>
    <col min="12" max="12" width="5.85546875" customWidth="1"/>
    <col min="15" max="15" width="5.85546875" customWidth="1"/>
    <col min="19" max="19" width="13.140625" customWidth="1"/>
    <col min="21" max="21" width="31.7109375" customWidth="1"/>
    <col min="23" max="23" width="6.42578125" customWidth="1"/>
    <col min="26" max="26" width="7.140625" customWidth="1"/>
    <col min="29" max="29" width="6.85546875" customWidth="1"/>
    <col min="32" max="32" width="6.85546875" customWidth="1"/>
    <col min="34" max="34" width="11.42578125" customWidth="1"/>
    <col min="35" max="35" width="6.85546875" customWidth="1"/>
  </cols>
  <sheetData>
    <row r="1" spans="1:36" x14ac:dyDescent="0.25">
      <c r="A1" s="438" t="s">
        <v>3192</v>
      </c>
      <c r="B1" s="438"/>
      <c r="C1" s="438"/>
      <c r="D1" s="438"/>
      <c r="E1" s="438"/>
      <c r="F1" s="438"/>
      <c r="G1" s="438"/>
      <c r="H1" s="438"/>
      <c r="I1" s="438"/>
      <c r="J1" s="438"/>
      <c r="K1" s="438"/>
      <c r="L1" s="438"/>
      <c r="M1" s="438"/>
      <c r="N1" s="438"/>
      <c r="O1" s="438"/>
      <c r="P1" s="438"/>
      <c r="T1" s="5"/>
      <c r="U1" s="383" t="s">
        <v>3200</v>
      </c>
      <c r="V1" s="383"/>
      <c r="W1" s="383"/>
      <c r="X1" s="383"/>
      <c r="Y1" s="383"/>
      <c r="Z1" s="383"/>
      <c r="AA1" s="383"/>
      <c r="AB1" s="383"/>
      <c r="AC1" s="383"/>
      <c r="AD1" s="383"/>
      <c r="AE1" s="383"/>
      <c r="AF1" s="383"/>
      <c r="AG1" s="383"/>
      <c r="AH1" s="383"/>
      <c r="AI1" s="383"/>
      <c r="AJ1" s="383"/>
    </row>
    <row r="2" spans="1:36" x14ac:dyDescent="0.25">
      <c r="A2" s="438"/>
      <c r="B2" s="438"/>
      <c r="C2" s="438"/>
      <c r="D2" s="438"/>
      <c r="E2" s="438"/>
      <c r="F2" s="438"/>
      <c r="G2" s="438"/>
      <c r="H2" s="438"/>
      <c r="I2" s="438"/>
      <c r="J2" s="438"/>
      <c r="K2" s="438"/>
      <c r="L2" s="438"/>
      <c r="M2" s="438"/>
      <c r="N2" s="438"/>
      <c r="O2" s="438"/>
      <c r="P2" s="438"/>
      <c r="T2" s="2"/>
      <c r="U2" s="383"/>
      <c r="V2" s="383"/>
      <c r="W2" s="383"/>
      <c r="X2" s="383"/>
      <c r="Y2" s="383"/>
      <c r="Z2" s="383"/>
      <c r="AA2" s="383"/>
      <c r="AB2" s="383"/>
      <c r="AC2" s="383"/>
      <c r="AD2" s="383"/>
      <c r="AE2" s="383"/>
      <c r="AF2" s="383"/>
      <c r="AG2" s="383"/>
      <c r="AH2" s="383"/>
      <c r="AI2" s="383"/>
      <c r="AJ2" s="383"/>
    </row>
    <row r="3" spans="1:36" ht="15.75" x14ac:dyDescent="0.25">
      <c r="B3" s="263"/>
      <c r="C3" s="102" t="s">
        <v>367</v>
      </c>
      <c r="D3" s="102"/>
      <c r="E3" s="102"/>
      <c r="F3" s="102"/>
      <c r="G3" s="102"/>
      <c r="H3" s="19"/>
      <c r="I3" s="448" t="s">
        <v>368</v>
      </c>
      <c r="J3" s="448"/>
      <c r="K3" s="448"/>
      <c r="L3" s="448"/>
      <c r="M3" s="448"/>
      <c r="N3" s="448"/>
      <c r="O3" s="448"/>
      <c r="P3" s="285"/>
      <c r="R3" s="449"/>
      <c r="S3" s="449"/>
      <c r="T3" s="2"/>
      <c r="U3" s="17"/>
      <c r="V3" s="292">
        <v>2020</v>
      </c>
      <c r="W3" s="293" t="s">
        <v>1062</v>
      </c>
      <c r="X3" s="294" t="s">
        <v>1063</v>
      </c>
      <c r="Y3" s="292">
        <v>2021</v>
      </c>
      <c r="Z3" s="293" t="s">
        <v>1062</v>
      </c>
      <c r="AA3" s="294" t="s">
        <v>1063</v>
      </c>
      <c r="AB3" s="292">
        <v>2022</v>
      </c>
      <c r="AC3" s="302" t="s">
        <v>1062</v>
      </c>
      <c r="AD3" s="294" t="s">
        <v>1063</v>
      </c>
      <c r="AE3" s="292">
        <v>2023</v>
      </c>
      <c r="AF3" s="302" t="s">
        <v>1062</v>
      </c>
      <c r="AG3" s="294" t="s">
        <v>1063</v>
      </c>
      <c r="AH3" s="292">
        <v>2024</v>
      </c>
      <c r="AI3" s="293" t="s">
        <v>1062</v>
      </c>
      <c r="AJ3" s="294" t="s">
        <v>1063</v>
      </c>
    </row>
    <row r="4" spans="1:36" ht="15.75" x14ac:dyDescent="0.25">
      <c r="A4" s="4"/>
      <c r="B4" s="4"/>
      <c r="C4" s="13"/>
      <c r="D4" s="13"/>
      <c r="E4" s="13"/>
      <c r="F4" s="1"/>
      <c r="G4" s="1"/>
      <c r="H4" s="1"/>
      <c r="I4" s="1"/>
      <c r="J4" s="1"/>
      <c r="K4" s="1"/>
      <c r="L4" s="1"/>
      <c r="M4" s="1"/>
      <c r="N4" s="1"/>
      <c r="O4" s="1"/>
      <c r="P4" s="1"/>
      <c r="R4" s="1"/>
      <c r="T4" s="2"/>
      <c r="U4" s="202" t="s">
        <v>1922</v>
      </c>
      <c r="V4" s="210"/>
      <c r="W4" s="203"/>
      <c r="X4" s="211"/>
      <c r="Y4" s="210"/>
      <c r="Z4" s="203"/>
      <c r="AA4" s="211"/>
      <c r="AB4" s="210"/>
      <c r="AC4" s="274"/>
      <c r="AD4" s="211"/>
      <c r="AE4" s="210"/>
      <c r="AF4" s="274"/>
      <c r="AG4" s="211"/>
      <c r="AH4" s="210"/>
      <c r="AI4" s="108"/>
      <c r="AJ4" s="139"/>
    </row>
    <row r="5" spans="1:36" ht="30" x14ac:dyDescent="0.25">
      <c r="A5" s="289" t="s">
        <v>14</v>
      </c>
      <c r="B5" s="284">
        <v>2020</v>
      </c>
      <c r="C5" s="257" t="s">
        <v>1062</v>
      </c>
      <c r="D5" s="258" t="s">
        <v>1063</v>
      </c>
      <c r="E5" s="256">
        <v>2021</v>
      </c>
      <c r="F5" s="257" t="s">
        <v>1062</v>
      </c>
      <c r="G5" s="258" t="s">
        <v>1063</v>
      </c>
      <c r="H5" s="256">
        <v>2022</v>
      </c>
      <c r="I5" s="257" t="s">
        <v>1062</v>
      </c>
      <c r="J5" s="258" t="s">
        <v>1063</v>
      </c>
      <c r="K5" s="256">
        <v>2023</v>
      </c>
      <c r="L5" s="257" t="s">
        <v>1062</v>
      </c>
      <c r="M5" s="258" t="s">
        <v>1063</v>
      </c>
      <c r="N5" s="256">
        <v>2024</v>
      </c>
      <c r="O5" s="257" t="s">
        <v>1062</v>
      </c>
      <c r="P5" s="258" t="s">
        <v>1063</v>
      </c>
      <c r="R5" s="1"/>
      <c r="U5" s="17" t="s">
        <v>1923</v>
      </c>
      <c r="V5" s="213" t="s">
        <v>1924</v>
      </c>
      <c r="W5" s="164">
        <v>1</v>
      </c>
      <c r="X5" s="133" t="s">
        <v>2063</v>
      </c>
      <c r="Y5" s="213" t="s">
        <v>1924</v>
      </c>
      <c r="Z5" s="276">
        <v>1</v>
      </c>
      <c r="AA5" s="280" t="s">
        <v>2064</v>
      </c>
      <c r="AB5" s="143" t="s">
        <v>1925</v>
      </c>
      <c r="AC5" s="241">
        <v>0</v>
      </c>
      <c r="AD5" s="133" t="s">
        <v>2065</v>
      </c>
      <c r="AE5" s="143" t="s">
        <v>1925</v>
      </c>
      <c r="AF5" s="241">
        <v>0</v>
      </c>
      <c r="AG5" s="133" t="s">
        <v>2065</v>
      </c>
      <c r="AH5" s="143" t="s">
        <v>1925</v>
      </c>
      <c r="AI5">
        <v>0</v>
      </c>
      <c r="AJ5" s="21" t="s">
        <v>2066</v>
      </c>
    </row>
    <row r="6" spans="1:36" ht="45" x14ac:dyDescent="0.25">
      <c r="A6" s="246" t="s">
        <v>369</v>
      </c>
      <c r="B6" s="22" t="s">
        <v>3103</v>
      </c>
      <c r="C6">
        <v>0</v>
      </c>
      <c r="D6" s="156" t="s">
        <v>3102</v>
      </c>
      <c r="E6" s="140" t="s">
        <v>3105</v>
      </c>
      <c r="F6" s="1">
        <v>1</v>
      </c>
      <c r="G6" s="156" t="s">
        <v>3104</v>
      </c>
      <c r="H6" s="140" t="s">
        <v>3108</v>
      </c>
      <c r="I6" s="1">
        <v>1</v>
      </c>
      <c r="J6" s="156" t="s">
        <v>3107</v>
      </c>
      <c r="K6" s="140" t="s">
        <v>3108</v>
      </c>
      <c r="L6" s="1">
        <v>1</v>
      </c>
      <c r="M6" s="156" t="s">
        <v>3109</v>
      </c>
      <c r="N6" s="140" t="s">
        <v>3108</v>
      </c>
      <c r="O6" s="1">
        <v>1</v>
      </c>
      <c r="P6" s="156" t="s">
        <v>3109</v>
      </c>
      <c r="U6" s="17" t="s">
        <v>1926</v>
      </c>
      <c r="V6" s="143" t="s">
        <v>1927</v>
      </c>
      <c r="W6" s="9">
        <v>0</v>
      </c>
      <c r="X6" s="133" t="s">
        <v>2063</v>
      </c>
      <c r="Y6" s="143" t="s">
        <v>1927</v>
      </c>
      <c r="Z6" s="241">
        <v>0</v>
      </c>
      <c r="AA6" s="280" t="s">
        <v>2067</v>
      </c>
      <c r="AB6" s="143" t="s">
        <v>1928</v>
      </c>
      <c r="AC6" s="241">
        <v>0</v>
      </c>
      <c r="AD6" s="133" t="s">
        <v>2065</v>
      </c>
      <c r="AE6" s="143" t="s">
        <v>1928</v>
      </c>
      <c r="AF6" s="241">
        <v>0</v>
      </c>
      <c r="AG6" s="133" t="s">
        <v>2068</v>
      </c>
      <c r="AH6" s="143" t="s">
        <v>1928</v>
      </c>
      <c r="AI6">
        <v>0</v>
      </c>
      <c r="AJ6" s="21" t="s">
        <v>2069</v>
      </c>
    </row>
    <row r="7" spans="1:36" ht="31.5" x14ac:dyDescent="0.25">
      <c r="A7" s="246" t="s">
        <v>370</v>
      </c>
      <c r="B7" s="22" t="s">
        <v>3110</v>
      </c>
      <c r="C7">
        <v>0</v>
      </c>
      <c r="D7" s="156" t="s">
        <v>3106</v>
      </c>
      <c r="E7" s="22" t="s">
        <v>3110</v>
      </c>
      <c r="F7">
        <v>0</v>
      </c>
      <c r="G7" s="156" t="s">
        <v>3106</v>
      </c>
      <c r="H7" s="22" t="s">
        <v>3112</v>
      </c>
      <c r="I7">
        <v>0</v>
      </c>
      <c r="J7" s="156" t="s">
        <v>3111</v>
      </c>
      <c r="K7" s="22" t="s">
        <v>3112</v>
      </c>
      <c r="L7">
        <v>0</v>
      </c>
      <c r="M7" s="156" t="s">
        <v>385</v>
      </c>
      <c r="N7" s="22" t="s">
        <v>3112</v>
      </c>
      <c r="O7">
        <v>0</v>
      </c>
      <c r="P7" s="156" t="s">
        <v>385</v>
      </c>
      <c r="U7" s="202" t="s">
        <v>1929</v>
      </c>
      <c r="V7" s="210"/>
      <c r="W7" s="203"/>
      <c r="X7" s="211"/>
      <c r="Y7" s="210"/>
      <c r="Z7" s="274"/>
      <c r="AA7" s="211"/>
      <c r="AB7" s="210"/>
      <c r="AC7" s="274"/>
      <c r="AD7" s="211"/>
      <c r="AE7" s="210"/>
      <c r="AF7" s="274"/>
      <c r="AG7" s="211"/>
      <c r="AH7" s="210"/>
      <c r="AI7" s="108"/>
      <c r="AJ7" s="139"/>
    </row>
    <row r="8" spans="1:36" ht="32.1" customHeight="1" x14ac:dyDescent="0.25">
      <c r="A8" s="246" t="s">
        <v>274</v>
      </c>
      <c r="B8" s="22" t="s">
        <v>3113</v>
      </c>
      <c r="C8">
        <v>0</v>
      </c>
      <c r="D8" s="156" t="s">
        <v>3106</v>
      </c>
      <c r="E8" s="22" t="s">
        <v>3113</v>
      </c>
      <c r="F8">
        <v>0</v>
      </c>
      <c r="G8" s="156" t="s">
        <v>3106</v>
      </c>
      <c r="H8" s="22" t="s">
        <v>3115</v>
      </c>
      <c r="I8">
        <v>0</v>
      </c>
      <c r="J8" s="156" t="s">
        <v>3114</v>
      </c>
      <c r="K8" s="22" t="s">
        <v>3115</v>
      </c>
      <c r="L8">
        <v>0</v>
      </c>
      <c r="M8" s="156" t="s">
        <v>3116</v>
      </c>
      <c r="N8" s="22" t="s">
        <v>3115</v>
      </c>
      <c r="O8">
        <v>0</v>
      </c>
      <c r="P8" s="156" t="s">
        <v>3116</v>
      </c>
      <c r="U8" s="17" t="s">
        <v>1930</v>
      </c>
      <c r="V8" s="143" t="s">
        <v>1931</v>
      </c>
      <c r="W8" s="9">
        <v>0</v>
      </c>
      <c r="X8" s="133" t="s">
        <v>2063</v>
      </c>
      <c r="Y8" s="143" t="s">
        <v>1931</v>
      </c>
      <c r="Z8" s="241">
        <v>0</v>
      </c>
      <c r="AA8" s="133" t="s">
        <v>2070</v>
      </c>
      <c r="AB8" s="143" t="s">
        <v>1932</v>
      </c>
      <c r="AC8" s="241">
        <v>0</v>
      </c>
      <c r="AD8" s="133" t="s">
        <v>2070</v>
      </c>
      <c r="AE8" s="143" t="s">
        <v>1932</v>
      </c>
      <c r="AF8" s="241">
        <v>0</v>
      </c>
      <c r="AG8" s="280" t="s">
        <v>2071</v>
      </c>
      <c r="AH8" s="143" t="s">
        <v>1932</v>
      </c>
      <c r="AI8">
        <v>0</v>
      </c>
      <c r="AJ8" s="133" t="s">
        <v>2072</v>
      </c>
    </row>
    <row r="9" spans="1:36" ht="60" x14ac:dyDescent="0.25">
      <c r="A9" s="246" t="s">
        <v>371</v>
      </c>
      <c r="B9" s="22" t="s">
        <v>3117</v>
      </c>
      <c r="C9">
        <v>0</v>
      </c>
      <c r="D9" s="156" t="s">
        <v>3106</v>
      </c>
      <c r="E9" s="22" t="s">
        <v>3117</v>
      </c>
      <c r="F9">
        <v>0</v>
      </c>
      <c r="G9" s="156" t="s">
        <v>3106</v>
      </c>
      <c r="H9" s="22" t="s">
        <v>3121</v>
      </c>
      <c r="I9">
        <v>0</v>
      </c>
      <c r="J9" s="156" t="s">
        <v>3120</v>
      </c>
      <c r="K9" s="22" t="s">
        <v>3119</v>
      </c>
      <c r="L9">
        <v>0</v>
      </c>
      <c r="M9" s="156" t="s">
        <v>3122</v>
      </c>
      <c r="N9" s="22" t="s">
        <v>3119</v>
      </c>
      <c r="O9">
        <v>0</v>
      </c>
      <c r="P9" s="156" t="s">
        <v>3118</v>
      </c>
      <c r="T9" s="3"/>
      <c r="U9" s="17" t="s">
        <v>1933</v>
      </c>
      <c r="V9" s="213" t="s">
        <v>1934</v>
      </c>
      <c r="W9" s="164">
        <v>1</v>
      </c>
      <c r="X9" s="133" t="s">
        <v>2063</v>
      </c>
      <c r="Y9" s="213" t="s">
        <v>1934</v>
      </c>
      <c r="Z9" s="276">
        <v>1</v>
      </c>
      <c r="AA9" s="133" t="s">
        <v>2063</v>
      </c>
      <c r="AB9" s="213" t="s">
        <v>1935</v>
      </c>
      <c r="AC9" s="276">
        <v>1</v>
      </c>
      <c r="AD9" s="280" t="s">
        <v>3193</v>
      </c>
      <c r="AE9" s="213" t="s">
        <v>1935</v>
      </c>
      <c r="AF9" s="276">
        <v>1</v>
      </c>
      <c r="AG9" s="133" t="s">
        <v>2073</v>
      </c>
      <c r="AH9" s="213" t="s">
        <v>1935</v>
      </c>
      <c r="AI9" s="1">
        <v>1</v>
      </c>
      <c r="AJ9" s="21" t="s">
        <v>2074</v>
      </c>
    </row>
    <row r="10" spans="1:36" ht="15.75" x14ac:dyDescent="0.25">
      <c r="A10" s="246" t="s">
        <v>372</v>
      </c>
      <c r="B10" s="140" t="s">
        <v>3123</v>
      </c>
      <c r="C10" s="1">
        <v>1</v>
      </c>
      <c r="D10" s="156" t="s">
        <v>3106</v>
      </c>
      <c r="E10" s="140" t="s">
        <v>3123</v>
      </c>
      <c r="F10" s="1">
        <v>1</v>
      </c>
      <c r="G10" s="156" t="s">
        <v>3106</v>
      </c>
      <c r="H10" s="22" t="s">
        <v>3124</v>
      </c>
      <c r="I10">
        <v>0</v>
      </c>
      <c r="J10" s="156" t="s">
        <v>3126</v>
      </c>
      <c r="K10" s="22" t="s">
        <v>3124</v>
      </c>
      <c r="L10">
        <v>0</v>
      </c>
      <c r="M10" s="156" t="s">
        <v>3126</v>
      </c>
      <c r="N10" s="22" t="s">
        <v>3124</v>
      </c>
      <c r="O10">
        <v>0</v>
      </c>
      <c r="P10" s="156" t="s">
        <v>3125</v>
      </c>
      <c r="T10" s="3"/>
      <c r="U10" s="202" t="s">
        <v>1643</v>
      </c>
      <c r="V10" s="210"/>
      <c r="W10" s="203"/>
      <c r="X10" s="211"/>
      <c r="Y10" s="210"/>
      <c r="Z10" s="274"/>
      <c r="AA10" s="211"/>
      <c r="AB10" s="210"/>
      <c r="AC10" s="274"/>
      <c r="AD10" s="211"/>
      <c r="AE10" s="210"/>
      <c r="AF10" s="274"/>
      <c r="AG10" s="211"/>
      <c r="AH10" s="210"/>
      <c r="AI10" s="108"/>
      <c r="AJ10" s="139"/>
    </row>
    <row r="11" spans="1:36" ht="30" x14ac:dyDescent="0.25">
      <c r="A11" s="246" t="s">
        <v>373</v>
      </c>
      <c r="B11" s="140" t="s">
        <v>3128</v>
      </c>
      <c r="C11" s="1">
        <v>1</v>
      </c>
      <c r="D11" s="156" t="s">
        <v>3127</v>
      </c>
      <c r="E11" s="140" t="s">
        <v>3128</v>
      </c>
      <c r="F11" s="1">
        <v>1</v>
      </c>
      <c r="G11" s="156" t="s">
        <v>3129</v>
      </c>
      <c r="H11" s="140" t="s">
        <v>3130</v>
      </c>
      <c r="I11" s="1">
        <v>1</v>
      </c>
      <c r="J11" s="156" t="s">
        <v>3131</v>
      </c>
      <c r="K11" s="140" t="s">
        <v>3130</v>
      </c>
      <c r="L11" s="1">
        <v>1</v>
      </c>
      <c r="M11" s="156" t="s">
        <v>3132</v>
      </c>
      <c r="N11" s="140" t="s">
        <v>3130</v>
      </c>
      <c r="O11" s="1">
        <v>1</v>
      </c>
      <c r="P11" s="156" t="s">
        <v>3132</v>
      </c>
      <c r="T11" s="3"/>
      <c r="U11" s="17" t="s">
        <v>1936</v>
      </c>
      <c r="V11" s="143" t="s">
        <v>1937</v>
      </c>
      <c r="W11" s="9">
        <v>0</v>
      </c>
      <c r="X11" s="133" t="s">
        <v>2063</v>
      </c>
      <c r="Y11" s="143" t="s">
        <v>1937</v>
      </c>
      <c r="Z11" s="241">
        <v>0</v>
      </c>
      <c r="AA11" s="133" t="s">
        <v>2063</v>
      </c>
      <c r="AB11" s="143" t="s">
        <v>1937</v>
      </c>
      <c r="AC11" s="241">
        <v>0</v>
      </c>
      <c r="AD11" s="280" t="s">
        <v>2075</v>
      </c>
      <c r="AE11" s="143" t="s">
        <v>1938</v>
      </c>
      <c r="AF11" s="241">
        <v>0</v>
      </c>
      <c r="AG11" s="133" t="s">
        <v>2076</v>
      </c>
      <c r="AH11" s="143" t="s">
        <v>1938</v>
      </c>
      <c r="AI11">
        <v>0</v>
      </c>
      <c r="AJ11" s="21" t="s">
        <v>2077</v>
      </c>
    </row>
    <row r="12" spans="1:36" ht="30" x14ac:dyDescent="0.25">
      <c r="A12" s="246" t="s">
        <v>374</v>
      </c>
      <c r="B12" s="22" t="s">
        <v>3133</v>
      </c>
      <c r="C12">
        <v>0</v>
      </c>
      <c r="D12" s="156" t="s">
        <v>3106</v>
      </c>
      <c r="E12" s="22" t="s">
        <v>3133</v>
      </c>
      <c r="F12">
        <v>0</v>
      </c>
      <c r="G12" s="156" t="s">
        <v>3106</v>
      </c>
      <c r="H12" s="22" t="s">
        <v>3136</v>
      </c>
      <c r="I12">
        <v>0</v>
      </c>
      <c r="J12" s="156" t="s">
        <v>3137</v>
      </c>
      <c r="K12" s="22" t="s">
        <v>3136</v>
      </c>
      <c r="L12">
        <v>0</v>
      </c>
      <c r="M12" s="156" t="s">
        <v>3134</v>
      </c>
      <c r="N12" s="22" t="s">
        <v>3135</v>
      </c>
      <c r="O12">
        <v>0</v>
      </c>
      <c r="P12" s="156" t="s">
        <v>3134</v>
      </c>
      <c r="T12" s="3"/>
      <c r="U12" s="17" t="s">
        <v>1939</v>
      </c>
      <c r="V12" s="213" t="s">
        <v>1940</v>
      </c>
      <c r="W12" s="164">
        <v>1</v>
      </c>
      <c r="X12" s="133" t="s">
        <v>2063</v>
      </c>
      <c r="Y12" s="213" t="s">
        <v>1940</v>
      </c>
      <c r="Z12" s="276">
        <v>1</v>
      </c>
      <c r="AA12" s="280" t="s">
        <v>2078</v>
      </c>
      <c r="AB12" s="213" t="s">
        <v>1941</v>
      </c>
      <c r="AC12" s="276">
        <v>1</v>
      </c>
      <c r="AD12" s="133" t="s">
        <v>2079</v>
      </c>
      <c r="AE12" s="213" t="s">
        <v>1941</v>
      </c>
      <c r="AF12" s="276">
        <v>1</v>
      </c>
      <c r="AG12" s="133" t="s">
        <v>2080</v>
      </c>
      <c r="AH12" s="213" t="s">
        <v>1941</v>
      </c>
      <c r="AI12" s="1">
        <v>1</v>
      </c>
      <c r="AJ12" s="21" t="s">
        <v>2080</v>
      </c>
    </row>
    <row r="13" spans="1:36" ht="15.75" x14ac:dyDescent="0.25">
      <c r="A13" s="246" t="s">
        <v>375</v>
      </c>
      <c r="B13" s="140" t="s">
        <v>3138</v>
      </c>
      <c r="C13" s="1">
        <v>1</v>
      </c>
      <c r="D13" s="10" t="s">
        <v>3106</v>
      </c>
      <c r="E13" s="140" t="s">
        <v>3138</v>
      </c>
      <c r="F13" s="1">
        <v>1</v>
      </c>
      <c r="G13" s="10" t="s">
        <v>3106</v>
      </c>
      <c r="H13" s="22" t="s">
        <v>3139</v>
      </c>
      <c r="I13">
        <v>0</v>
      </c>
      <c r="J13" s="156" t="s">
        <v>3140</v>
      </c>
      <c r="K13" s="22" t="s">
        <v>3139</v>
      </c>
      <c r="L13">
        <v>0</v>
      </c>
      <c r="M13" s="156" t="s">
        <v>3141</v>
      </c>
      <c r="N13" s="22" t="s">
        <v>3139</v>
      </c>
      <c r="O13">
        <v>0</v>
      </c>
      <c r="P13" s="156" t="s">
        <v>3141</v>
      </c>
      <c r="T13" s="3"/>
      <c r="U13" s="202" t="s">
        <v>1942</v>
      </c>
      <c r="V13" s="210"/>
      <c r="W13" s="203"/>
      <c r="X13" s="211"/>
      <c r="Y13" s="210"/>
      <c r="Z13" s="274"/>
      <c r="AA13" s="211"/>
      <c r="AB13" s="210"/>
      <c r="AC13" s="274"/>
      <c r="AD13" s="211"/>
      <c r="AE13" s="210"/>
      <c r="AF13" s="274"/>
      <c r="AG13" s="211"/>
      <c r="AH13" s="210"/>
      <c r="AI13" s="108"/>
      <c r="AJ13" s="139"/>
    </row>
    <row r="14" spans="1:36" ht="45" x14ac:dyDescent="0.25">
      <c r="A14" s="246" t="s">
        <v>376</v>
      </c>
      <c r="B14" s="22" t="s">
        <v>3142</v>
      </c>
      <c r="C14">
        <v>0</v>
      </c>
      <c r="D14" s="156" t="s">
        <v>3106</v>
      </c>
      <c r="E14" s="22" t="s">
        <v>3142</v>
      </c>
      <c r="F14">
        <v>0</v>
      </c>
      <c r="G14" s="156" t="s">
        <v>3106</v>
      </c>
      <c r="H14" s="140" t="s">
        <v>3145</v>
      </c>
      <c r="I14" s="1">
        <v>1</v>
      </c>
      <c r="J14" s="156" t="s">
        <v>3146</v>
      </c>
      <c r="K14" s="22" t="s">
        <v>3143</v>
      </c>
      <c r="L14">
        <v>0</v>
      </c>
      <c r="M14" s="156" t="s">
        <v>3147</v>
      </c>
      <c r="N14" s="22" t="s">
        <v>3143</v>
      </c>
      <c r="O14">
        <v>0</v>
      </c>
      <c r="P14" s="156" t="s">
        <v>3144</v>
      </c>
      <c r="T14" s="3"/>
      <c r="U14" s="17" t="s">
        <v>1943</v>
      </c>
      <c r="V14" s="143" t="s">
        <v>1944</v>
      </c>
      <c r="W14" s="9">
        <v>0</v>
      </c>
      <c r="X14" s="133" t="s">
        <v>2063</v>
      </c>
      <c r="Y14" s="143" t="s">
        <v>1944</v>
      </c>
      <c r="Z14" s="241">
        <v>0</v>
      </c>
      <c r="AA14" s="133" t="s">
        <v>2063</v>
      </c>
      <c r="AB14" s="143" t="s">
        <v>1944</v>
      </c>
      <c r="AC14" s="241">
        <v>0</v>
      </c>
      <c r="AD14" s="280" t="s">
        <v>2081</v>
      </c>
      <c r="AE14" s="143" t="s">
        <v>1945</v>
      </c>
      <c r="AF14" s="241">
        <v>0</v>
      </c>
      <c r="AG14" s="133" t="s">
        <v>2082</v>
      </c>
      <c r="AH14" s="213" t="s">
        <v>1946</v>
      </c>
      <c r="AI14" s="1">
        <v>1</v>
      </c>
      <c r="AJ14" s="21" t="s">
        <v>2083</v>
      </c>
    </row>
    <row r="15" spans="1:36" ht="45" x14ac:dyDescent="0.25">
      <c r="A15" s="246" t="s">
        <v>377</v>
      </c>
      <c r="B15" s="22" t="s">
        <v>3148</v>
      </c>
      <c r="C15">
        <v>0</v>
      </c>
      <c r="D15" s="156" t="s">
        <v>3106</v>
      </c>
      <c r="E15" s="22" t="s">
        <v>3148</v>
      </c>
      <c r="F15">
        <v>0</v>
      </c>
      <c r="G15" s="156" t="s">
        <v>3106</v>
      </c>
      <c r="H15" s="140" t="s">
        <v>3151</v>
      </c>
      <c r="I15" s="1">
        <v>1</v>
      </c>
      <c r="J15" s="156" t="s">
        <v>3152</v>
      </c>
      <c r="K15" s="140" t="s">
        <v>3149</v>
      </c>
      <c r="L15" s="1">
        <v>1</v>
      </c>
      <c r="M15" s="156" t="s">
        <v>3153</v>
      </c>
      <c r="N15" s="140" t="s">
        <v>3149</v>
      </c>
      <c r="O15" s="1">
        <v>1</v>
      </c>
      <c r="P15" s="156" t="s">
        <v>3150</v>
      </c>
      <c r="T15" s="3"/>
      <c r="U15" s="17" t="s">
        <v>1947</v>
      </c>
      <c r="V15" s="143" t="s">
        <v>1948</v>
      </c>
      <c r="W15" s="9">
        <v>0</v>
      </c>
      <c r="X15" s="133" t="s">
        <v>2063</v>
      </c>
      <c r="Y15" s="143" t="s">
        <v>1948</v>
      </c>
      <c r="Z15" s="241">
        <v>0</v>
      </c>
      <c r="AA15" s="280" t="s">
        <v>2084</v>
      </c>
      <c r="AB15" s="143" t="s">
        <v>1949</v>
      </c>
      <c r="AC15" s="241">
        <v>0</v>
      </c>
      <c r="AD15" s="133" t="s">
        <v>2065</v>
      </c>
      <c r="AE15" s="143" t="s">
        <v>1950</v>
      </c>
      <c r="AF15" s="241">
        <v>0</v>
      </c>
      <c r="AG15" s="133" t="s">
        <v>2085</v>
      </c>
      <c r="AH15" s="143" t="s">
        <v>1950</v>
      </c>
      <c r="AI15">
        <v>0</v>
      </c>
      <c r="AJ15" s="21" t="s">
        <v>2083</v>
      </c>
    </row>
    <row r="16" spans="1:36" ht="30" x14ac:dyDescent="0.25">
      <c r="A16" s="246" t="s">
        <v>378</v>
      </c>
      <c r="B16" s="140" t="s">
        <v>3155</v>
      </c>
      <c r="C16" s="1">
        <v>1</v>
      </c>
      <c r="D16" s="156" t="s">
        <v>3154</v>
      </c>
      <c r="E16" s="140" t="s">
        <v>3157</v>
      </c>
      <c r="F16" s="1">
        <v>1</v>
      </c>
      <c r="G16" s="156" t="s">
        <v>3156</v>
      </c>
      <c r="H16" s="140" t="s">
        <v>3171</v>
      </c>
      <c r="I16" s="1">
        <v>1</v>
      </c>
      <c r="J16" s="156" t="s">
        <v>3172</v>
      </c>
      <c r="K16" s="22" t="s">
        <v>3170</v>
      </c>
      <c r="L16">
        <v>0</v>
      </c>
      <c r="M16" s="156" t="s">
        <v>3169</v>
      </c>
      <c r="N16" s="22" t="s">
        <v>3170</v>
      </c>
      <c r="O16">
        <v>0</v>
      </c>
      <c r="P16" s="156" t="s">
        <v>3169</v>
      </c>
      <c r="T16" s="3"/>
      <c r="U16" s="17" t="s">
        <v>1951</v>
      </c>
      <c r="V16" s="143" t="s">
        <v>1952</v>
      </c>
      <c r="W16" s="9">
        <v>0</v>
      </c>
      <c r="X16" s="133" t="s">
        <v>2063</v>
      </c>
      <c r="Y16" s="143" t="s">
        <v>1953</v>
      </c>
      <c r="Z16" s="241">
        <v>0</v>
      </c>
      <c r="AA16" s="133" t="s">
        <v>2086</v>
      </c>
      <c r="AB16" s="213" t="s">
        <v>1954</v>
      </c>
      <c r="AC16" s="276">
        <v>1</v>
      </c>
      <c r="AD16" s="133" t="s">
        <v>2065</v>
      </c>
      <c r="AE16" s="213" t="s">
        <v>1954</v>
      </c>
      <c r="AF16" s="276">
        <v>1</v>
      </c>
      <c r="AG16" s="133" t="s">
        <v>3194</v>
      </c>
      <c r="AH16" s="143" t="s">
        <v>289</v>
      </c>
      <c r="AI16" t="s">
        <v>670</v>
      </c>
      <c r="AJ16" s="21" t="s">
        <v>2083</v>
      </c>
    </row>
    <row r="17" spans="1:36" ht="30" x14ac:dyDescent="0.25">
      <c r="A17" s="246" t="s">
        <v>379</v>
      </c>
      <c r="B17" s="140" t="s">
        <v>3158</v>
      </c>
      <c r="C17" s="1">
        <v>1</v>
      </c>
      <c r="D17" s="156" t="s">
        <v>3106</v>
      </c>
      <c r="E17" s="140" t="s">
        <v>3158</v>
      </c>
      <c r="F17" s="1">
        <v>1</v>
      </c>
      <c r="G17" s="156" t="s">
        <v>3106</v>
      </c>
      <c r="H17" s="140" t="s">
        <v>3173</v>
      </c>
      <c r="I17" s="1">
        <v>1</v>
      </c>
      <c r="J17" s="156" t="s">
        <v>3175</v>
      </c>
      <c r="K17" s="140" t="s">
        <v>3173</v>
      </c>
      <c r="L17" s="1">
        <v>1</v>
      </c>
      <c r="M17" s="156" t="s">
        <v>3174</v>
      </c>
      <c r="N17" s="140" t="s">
        <v>3173</v>
      </c>
      <c r="O17" s="1">
        <v>1</v>
      </c>
      <c r="P17" s="156" t="s">
        <v>3174</v>
      </c>
      <c r="T17" s="3"/>
      <c r="U17" s="17" t="s">
        <v>1955</v>
      </c>
      <c r="V17" s="143" t="s">
        <v>289</v>
      </c>
      <c r="W17" s="9" t="s">
        <v>670</v>
      </c>
      <c r="X17" s="133" t="s">
        <v>2063</v>
      </c>
      <c r="Y17" s="143" t="s">
        <v>289</v>
      </c>
      <c r="Z17" s="241" t="s">
        <v>670</v>
      </c>
      <c r="AA17" s="133" t="s">
        <v>2086</v>
      </c>
      <c r="AB17" s="143" t="s">
        <v>1956</v>
      </c>
      <c r="AC17" s="241">
        <v>0</v>
      </c>
      <c r="AD17" s="133" t="s">
        <v>2065</v>
      </c>
      <c r="AE17" s="143" t="s">
        <v>1957</v>
      </c>
      <c r="AF17" s="241">
        <v>0</v>
      </c>
      <c r="AG17" s="133" t="s">
        <v>2087</v>
      </c>
      <c r="AH17" s="143" t="s">
        <v>1957</v>
      </c>
      <c r="AI17">
        <v>0</v>
      </c>
      <c r="AJ17" s="21" t="s">
        <v>2083</v>
      </c>
    </row>
    <row r="18" spans="1:36" ht="15.75" x14ac:dyDescent="0.25">
      <c r="A18" s="246" t="s">
        <v>380</v>
      </c>
      <c r="B18" s="140" t="s">
        <v>3159</v>
      </c>
      <c r="C18" s="1">
        <v>1</v>
      </c>
      <c r="D18" s="156" t="s">
        <v>3106</v>
      </c>
      <c r="E18" s="140" t="s">
        <v>3159</v>
      </c>
      <c r="F18" s="1">
        <v>1</v>
      </c>
      <c r="G18" s="156" t="s">
        <v>3106</v>
      </c>
      <c r="H18" s="140" t="s">
        <v>3176</v>
      </c>
      <c r="I18" s="1">
        <v>1</v>
      </c>
      <c r="J18" s="156" t="s">
        <v>3178</v>
      </c>
      <c r="K18" s="140" t="s">
        <v>3176</v>
      </c>
      <c r="L18" s="1">
        <v>1</v>
      </c>
      <c r="M18" s="156" t="s">
        <v>3177</v>
      </c>
      <c r="N18" s="140" t="s">
        <v>3176</v>
      </c>
      <c r="O18" s="1">
        <v>1</v>
      </c>
      <c r="P18" s="156" t="s">
        <v>3177</v>
      </c>
      <c r="T18" s="3"/>
      <c r="U18" s="202" t="s">
        <v>1958</v>
      </c>
      <c r="V18" s="210"/>
      <c r="W18" s="203"/>
      <c r="X18" s="211"/>
      <c r="Y18" s="210"/>
      <c r="Z18" s="274"/>
      <c r="AA18" s="211"/>
      <c r="AB18" s="210"/>
      <c r="AC18" s="274"/>
      <c r="AD18" s="211"/>
      <c r="AE18" s="210"/>
      <c r="AF18" s="274"/>
      <c r="AG18" s="211"/>
      <c r="AH18" s="210"/>
      <c r="AI18" s="108"/>
      <c r="AJ18" s="139"/>
    </row>
    <row r="19" spans="1:36" x14ac:dyDescent="0.25">
      <c r="A19" s="246" t="s">
        <v>381</v>
      </c>
      <c r="B19" s="22" t="s">
        <v>3160</v>
      </c>
      <c r="C19">
        <v>0</v>
      </c>
      <c r="D19" s="156" t="s">
        <v>3161</v>
      </c>
      <c r="E19" s="140" t="s">
        <v>3162</v>
      </c>
      <c r="F19" s="1">
        <v>1</v>
      </c>
      <c r="G19" s="156" t="s">
        <v>3163</v>
      </c>
      <c r="H19" s="22" t="s">
        <v>3179</v>
      </c>
      <c r="I19">
        <v>0</v>
      </c>
      <c r="J19" s="156" t="s">
        <v>3180</v>
      </c>
      <c r="K19" s="22" t="s">
        <v>3179</v>
      </c>
      <c r="L19">
        <v>0</v>
      </c>
      <c r="M19" s="156" t="s">
        <v>2156</v>
      </c>
      <c r="N19" s="22" t="s">
        <v>3179</v>
      </c>
      <c r="O19">
        <v>0</v>
      </c>
      <c r="P19" s="156" t="s">
        <v>2156</v>
      </c>
      <c r="T19" s="3"/>
      <c r="U19" s="17" t="s">
        <v>1959</v>
      </c>
      <c r="V19" s="143" t="s">
        <v>1960</v>
      </c>
      <c r="W19" s="9">
        <v>0</v>
      </c>
      <c r="X19" s="133" t="s">
        <v>2063</v>
      </c>
      <c r="Y19" s="143" t="s">
        <v>1960</v>
      </c>
      <c r="Z19" s="241">
        <v>0</v>
      </c>
      <c r="AA19" s="280" t="s">
        <v>2088</v>
      </c>
      <c r="AB19" s="143" t="s">
        <v>1961</v>
      </c>
      <c r="AC19" s="241">
        <v>0</v>
      </c>
      <c r="AD19" s="133" t="s">
        <v>2089</v>
      </c>
      <c r="AE19" s="143" t="s">
        <v>1961</v>
      </c>
      <c r="AF19" s="241">
        <v>0</v>
      </c>
      <c r="AG19" s="280" t="s">
        <v>2090</v>
      </c>
      <c r="AH19" s="213" t="s">
        <v>1962</v>
      </c>
      <c r="AI19" s="1">
        <v>1</v>
      </c>
      <c r="AJ19" s="21" t="s">
        <v>3195</v>
      </c>
    </row>
    <row r="20" spans="1:36" ht="30" x14ac:dyDescent="0.25">
      <c r="A20" s="246" t="s">
        <v>382</v>
      </c>
      <c r="B20" s="140" t="s">
        <v>3164</v>
      </c>
      <c r="C20" s="1">
        <v>1</v>
      </c>
      <c r="D20" s="156" t="s">
        <v>3106</v>
      </c>
      <c r="E20" s="140" t="s">
        <v>3164</v>
      </c>
      <c r="F20" s="1">
        <v>1</v>
      </c>
      <c r="G20" s="156" t="s">
        <v>3106</v>
      </c>
      <c r="H20" s="140" t="s">
        <v>3183</v>
      </c>
      <c r="I20" s="1">
        <v>1</v>
      </c>
      <c r="J20" s="156" t="s">
        <v>3182</v>
      </c>
      <c r="K20" s="140" t="s">
        <v>3183</v>
      </c>
      <c r="L20" s="1">
        <v>1</v>
      </c>
      <c r="M20" s="156" t="s">
        <v>3184</v>
      </c>
      <c r="N20" s="140" t="s">
        <v>3181</v>
      </c>
      <c r="O20" s="1">
        <v>1</v>
      </c>
      <c r="P20" s="156" t="s">
        <v>2138</v>
      </c>
      <c r="T20" s="3"/>
      <c r="U20" s="17" t="s">
        <v>1963</v>
      </c>
      <c r="V20" s="213" t="s">
        <v>1964</v>
      </c>
      <c r="W20" s="164">
        <v>1</v>
      </c>
      <c r="X20" s="133" t="s">
        <v>2063</v>
      </c>
      <c r="Y20" s="213" t="s">
        <v>1964</v>
      </c>
      <c r="Z20" s="276">
        <v>1</v>
      </c>
      <c r="AA20" s="280" t="s">
        <v>2091</v>
      </c>
      <c r="AB20" s="143" t="s">
        <v>1965</v>
      </c>
      <c r="AC20" s="241">
        <v>0</v>
      </c>
      <c r="AD20" s="133" t="s">
        <v>2089</v>
      </c>
      <c r="AE20" s="143" t="s">
        <v>1965</v>
      </c>
      <c r="AF20" s="241">
        <v>0</v>
      </c>
      <c r="AG20" s="133" t="s">
        <v>2089</v>
      </c>
      <c r="AH20" s="143" t="s">
        <v>1965</v>
      </c>
      <c r="AI20">
        <v>0</v>
      </c>
      <c r="AJ20" s="21" t="s">
        <v>2092</v>
      </c>
    </row>
    <row r="21" spans="1:36" ht="30" x14ac:dyDescent="0.25">
      <c r="A21" s="246" t="s">
        <v>383</v>
      </c>
      <c r="B21" s="140" t="s">
        <v>3166</v>
      </c>
      <c r="C21" s="1">
        <v>1</v>
      </c>
      <c r="D21" s="156" t="s">
        <v>3165</v>
      </c>
      <c r="E21" s="22" t="s">
        <v>3167</v>
      </c>
      <c r="F21">
        <v>0</v>
      </c>
      <c r="G21" s="156" t="s">
        <v>3106</v>
      </c>
      <c r="H21" s="22" t="s">
        <v>3185</v>
      </c>
      <c r="I21">
        <v>0</v>
      </c>
      <c r="J21" s="156" t="s">
        <v>3187</v>
      </c>
      <c r="K21" s="22" t="s">
        <v>3185</v>
      </c>
      <c r="L21">
        <v>0</v>
      </c>
      <c r="M21" s="156" t="s">
        <v>3186</v>
      </c>
      <c r="N21" s="22" t="s">
        <v>3185</v>
      </c>
      <c r="O21">
        <v>0</v>
      </c>
      <c r="P21" s="156" t="s">
        <v>3186</v>
      </c>
      <c r="T21" s="3"/>
      <c r="U21" s="17" t="s">
        <v>1966</v>
      </c>
      <c r="V21" s="213" t="s">
        <v>1967</v>
      </c>
      <c r="W21" s="164">
        <v>1</v>
      </c>
      <c r="X21" s="133" t="s">
        <v>2063</v>
      </c>
      <c r="Y21" s="213" t="s">
        <v>1967</v>
      </c>
      <c r="Z21" s="276">
        <v>1</v>
      </c>
      <c r="AA21" s="280" t="s">
        <v>2093</v>
      </c>
      <c r="AB21" s="213" t="s">
        <v>1968</v>
      </c>
      <c r="AC21" s="276">
        <v>1</v>
      </c>
      <c r="AD21" s="133" t="s">
        <v>2065</v>
      </c>
      <c r="AE21" s="213" t="s">
        <v>1968</v>
      </c>
      <c r="AF21" s="276">
        <v>1</v>
      </c>
      <c r="AG21" s="133" t="s">
        <v>2094</v>
      </c>
      <c r="AH21" s="213" t="s">
        <v>1968</v>
      </c>
      <c r="AI21" s="1">
        <v>1</v>
      </c>
      <c r="AJ21" s="21" t="s">
        <v>2094</v>
      </c>
    </row>
    <row r="22" spans="1:36" ht="16.5" thickBot="1" x14ac:dyDescent="0.3">
      <c r="A22" s="246" t="s">
        <v>384</v>
      </c>
      <c r="B22" s="140" t="s">
        <v>3168</v>
      </c>
      <c r="C22" s="1">
        <v>1</v>
      </c>
      <c r="D22" s="156" t="s">
        <v>3106</v>
      </c>
      <c r="E22" s="140" t="s">
        <v>3168</v>
      </c>
      <c r="F22" s="1">
        <v>1</v>
      </c>
      <c r="G22" s="156" t="s">
        <v>3106</v>
      </c>
      <c r="H22" s="22" t="s">
        <v>3190</v>
      </c>
      <c r="I22">
        <v>0</v>
      </c>
      <c r="J22" s="156" t="s">
        <v>3191</v>
      </c>
      <c r="K22" s="140" t="s">
        <v>1997</v>
      </c>
      <c r="L22" s="1">
        <v>1</v>
      </c>
      <c r="M22" s="156" t="s">
        <v>3189</v>
      </c>
      <c r="N22" s="140" t="s">
        <v>1997</v>
      </c>
      <c r="O22" s="1">
        <v>1</v>
      </c>
      <c r="P22" s="156" t="s">
        <v>3188</v>
      </c>
      <c r="T22" s="3"/>
      <c r="U22" s="202" t="s">
        <v>1378</v>
      </c>
      <c r="V22" s="210"/>
      <c r="W22" s="203"/>
      <c r="X22" s="211"/>
      <c r="Y22" s="210"/>
      <c r="Z22" s="274"/>
      <c r="AA22" s="211"/>
      <c r="AB22" s="210"/>
      <c r="AC22" s="274"/>
      <c r="AD22" s="211"/>
      <c r="AE22" s="210"/>
      <c r="AF22" s="274"/>
      <c r="AG22" s="211"/>
      <c r="AH22" s="210"/>
      <c r="AI22" s="108"/>
      <c r="AJ22" s="139"/>
    </row>
    <row r="23" spans="1:36" ht="45" x14ac:dyDescent="0.25">
      <c r="A23" s="286" t="s">
        <v>1920</v>
      </c>
      <c r="B23" s="423">
        <v>17</v>
      </c>
      <c r="C23" s="424"/>
      <c r="D23" s="432"/>
      <c r="E23" s="423">
        <v>17</v>
      </c>
      <c r="F23" s="424"/>
      <c r="G23" s="432"/>
      <c r="H23" s="423">
        <v>17</v>
      </c>
      <c r="I23" s="424"/>
      <c r="J23" s="432"/>
      <c r="K23" s="423">
        <v>17</v>
      </c>
      <c r="L23" s="424"/>
      <c r="M23" s="432"/>
      <c r="N23" s="423">
        <v>17</v>
      </c>
      <c r="O23" s="424"/>
      <c r="P23" s="425"/>
      <c r="T23" s="3"/>
      <c r="U23" s="17" t="s">
        <v>1969</v>
      </c>
      <c r="V23" s="213" t="s">
        <v>1970</v>
      </c>
      <c r="W23" s="164">
        <v>1</v>
      </c>
      <c r="X23" s="133" t="s">
        <v>2095</v>
      </c>
      <c r="Y23" s="213" t="s">
        <v>1970</v>
      </c>
      <c r="Z23" s="276">
        <v>1</v>
      </c>
      <c r="AA23" s="280" t="s">
        <v>2095</v>
      </c>
      <c r="AB23" s="213" t="s">
        <v>1971</v>
      </c>
      <c r="AC23" s="276">
        <v>1</v>
      </c>
      <c r="AD23" s="133" t="s">
        <v>2065</v>
      </c>
      <c r="AE23" s="213" t="s">
        <v>1972</v>
      </c>
      <c r="AF23" s="276">
        <v>1</v>
      </c>
      <c r="AG23" s="133" t="s">
        <v>2096</v>
      </c>
      <c r="AH23" s="213" t="s">
        <v>1972</v>
      </c>
      <c r="AI23" s="1">
        <v>1</v>
      </c>
      <c r="AJ23" s="21" t="s">
        <v>2097</v>
      </c>
    </row>
    <row r="24" spans="1:36" ht="15.75" x14ac:dyDescent="0.25">
      <c r="A24" s="287" t="s">
        <v>1921</v>
      </c>
      <c r="B24" s="426">
        <v>9</v>
      </c>
      <c r="C24" s="427"/>
      <c r="D24" s="433"/>
      <c r="E24" s="426">
        <v>10</v>
      </c>
      <c r="F24" s="427"/>
      <c r="G24" s="433"/>
      <c r="H24" s="426">
        <v>8</v>
      </c>
      <c r="I24" s="427"/>
      <c r="J24" s="433"/>
      <c r="K24" s="426">
        <v>7</v>
      </c>
      <c r="L24" s="427"/>
      <c r="M24" s="433"/>
      <c r="N24" s="426">
        <v>7</v>
      </c>
      <c r="O24" s="427"/>
      <c r="P24" s="428"/>
      <c r="T24" s="3"/>
      <c r="U24" s="202" t="s">
        <v>1973</v>
      </c>
      <c r="V24" s="210"/>
      <c r="W24" s="203"/>
      <c r="X24" s="211"/>
      <c r="Y24" s="210"/>
      <c r="Z24" s="274"/>
      <c r="AA24" s="211"/>
      <c r="AB24" s="210"/>
      <c r="AC24" s="274"/>
      <c r="AD24" s="211"/>
      <c r="AE24" s="210"/>
      <c r="AF24" s="274"/>
      <c r="AG24" s="211"/>
      <c r="AH24" s="210"/>
      <c r="AI24" s="108"/>
      <c r="AJ24" s="139"/>
    </row>
    <row r="25" spans="1:36" ht="15.75" thickBot="1" x14ac:dyDescent="0.3">
      <c r="A25" s="288" t="s">
        <v>668</v>
      </c>
      <c r="B25" s="429">
        <f>900/17</f>
        <v>52.941176470588232</v>
      </c>
      <c r="C25" s="430"/>
      <c r="D25" s="434"/>
      <c r="E25" s="429">
        <f>1000/17</f>
        <v>58.823529411764703</v>
      </c>
      <c r="F25" s="430"/>
      <c r="G25" s="434"/>
      <c r="H25" s="429">
        <f>800/17</f>
        <v>47.058823529411768</v>
      </c>
      <c r="I25" s="430"/>
      <c r="J25" s="434"/>
      <c r="K25" s="429">
        <f>700/17</f>
        <v>41.176470588235297</v>
      </c>
      <c r="L25" s="430"/>
      <c r="M25" s="434"/>
      <c r="N25" s="429">
        <f>700/17</f>
        <v>41.176470588235297</v>
      </c>
      <c r="O25" s="430"/>
      <c r="P25" s="431"/>
      <c r="T25" s="3"/>
      <c r="U25" s="17" t="s">
        <v>1974</v>
      </c>
      <c r="V25" s="213" t="s">
        <v>1975</v>
      </c>
      <c r="W25" s="164">
        <v>1</v>
      </c>
      <c r="X25" s="133" t="s">
        <v>2098</v>
      </c>
      <c r="Y25" s="213" t="s">
        <v>1975</v>
      </c>
      <c r="Z25" s="276">
        <v>1</v>
      </c>
      <c r="AA25" s="280" t="s">
        <v>2098</v>
      </c>
      <c r="AB25" s="143" t="s">
        <v>1976</v>
      </c>
      <c r="AC25" s="241">
        <v>0</v>
      </c>
      <c r="AD25" s="133" t="s">
        <v>2099</v>
      </c>
      <c r="AE25" s="143" t="s">
        <v>1977</v>
      </c>
      <c r="AF25" s="241">
        <v>0</v>
      </c>
      <c r="AG25" s="133" t="s">
        <v>2100</v>
      </c>
      <c r="AH25" s="143" t="s">
        <v>1977</v>
      </c>
      <c r="AI25">
        <v>0</v>
      </c>
      <c r="AJ25" s="21" t="s">
        <v>2100</v>
      </c>
    </row>
    <row r="26" spans="1:36" x14ac:dyDescent="0.25">
      <c r="T26" s="3"/>
      <c r="U26" s="17" t="s">
        <v>1978</v>
      </c>
      <c r="V26" s="143" t="s">
        <v>1979</v>
      </c>
      <c r="W26" s="9">
        <v>0</v>
      </c>
      <c r="X26" s="133" t="s">
        <v>2063</v>
      </c>
      <c r="Y26" s="143" t="s">
        <v>1979</v>
      </c>
      <c r="Z26" s="241">
        <v>0</v>
      </c>
      <c r="AA26" s="280" t="s">
        <v>2101</v>
      </c>
      <c r="AB26" s="213" t="s">
        <v>1980</v>
      </c>
      <c r="AC26" s="276">
        <v>1</v>
      </c>
      <c r="AD26" s="133" t="s">
        <v>2099</v>
      </c>
      <c r="AE26" s="143" t="s">
        <v>1981</v>
      </c>
      <c r="AF26" s="241">
        <v>0</v>
      </c>
      <c r="AG26" s="133" t="s">
        <v>2102</v>
      </c>
      <c r="AH26" s="143" t="s">
        <v>1981</v>
      </c>
      <c r="AI26">
        <v>0</v>
      </c>
      <c r="AJ26" s="21" t="s">
        <v>2102</v>
      </c>
    </row>
    <row r="27" spans="1:36" ht="31.5" x14ac:dyDescent="0.25">
      <c r="A27" s="4"/>
      <c r="B27" s="4"/>
      <c r="C27" s="1"/>
      <c r="D27" s="1">
        <v>17</v>
      </c>
      <c r="E27" s="1">
        <v>9</v>
      </c>
      <c r="F27" s="1"/>
      <c r="G27" s="1"/>
      <c r="H27" s="1"/>
      <c r="I27" s="1"/>
      <c r="J27" s="1"/>
      <c r="K27" s="1"/>
      <c r="L27" s="1"/>
      <c r="M27" s="1"/>
      <c r="N27" s="1"/>
      <c r="O27" s="1"/>
      <c r="P27" s="1"/>
      <c r="T27" s="3"/>
      <c r="U27" s="202" t="s">
        <v>1982</v>
      </c>
      <c r="V27" s="210"/>
      <c r="W27" s="203"/>
      <c r="X27" s="211"/>
      <c r="Y27" s="210"/>
      <c r="Z27" s="274"/>
      <c r="AA27" s="211"/>
      <c r="AB27" s="210"/>
      <c r="AC27" s="274"/>
      <c r="AD27" s="211"/>
      <c r="AE27" s="210"/>
      <c r="AF27" s="274"/>
      <c r="AG27" s="211"/>
      <c r="AH27" s="210"/>
      <c r="AI27" s="108"/>
      <c r="AJ27" s="139"/>
    </row>
    <row r="28" spans="1:36" ht="45" x14ac:dyDescent="0.25">
      <c r="A28" s="5"/>
      <c r="B28" s="5"/>
      <c r="D28">
        <v>17</v>
      </c>
      <c r="E28">
        <v>10</v>
      </c>
      <c r="T28" s="3"/>
      <c r="U28" s="17" t="s">
        <v>1983</v>
      </c>
      <c r="V28" s="143" t="s">
        <v>1984</v>
      </c>
      <c r="W28" s="9">
        <v>0</v>
      </c>
      <c r="X28" s="133" t="s">
        <v>2103</v>
      </c>
      <c r="Y28" s="143" t="s">
        <v>1984</v>
      </c>
      <c r="Z28" s="241">
        <v>0</v>
      </c>
      <c r="AA28" s="280" t="s">
        <v>2104</v>
      </c>
      <c r="AB28" s="143" t="s">
        <v>1985</v>
      </c>
      <c r="AC28" s="241">
        <v>0</v>
      </c>
      <c r="AD28" s="133" t="s">
        <v>2105</v>
      </c>
      <c r="AE28" s="143" t="s">
        <v>1986</v>
      </c>
      <c r="AF28" s="241">
        <v>0</v>
      </c>
      <c r="AG28" s="133" t="s">
        <v>2106</v>
      </c>
      <c r="AH28" s="143" t="s">
        <v>1986</v>
      </c>
      <c r="AI28">
        <v>0</v>
      </c>
      <c r="AJ28" s="21" t="s">
        <v>2107</v>
      </c>
    </row>
    <row r="29" spans="1:36" ht="45" x14ac:dyDescent="0.25">
      <c r="A29" s="5"/>
      <c r="B29" s="5"/>
      <c r="D29">
        <v>17</v>
      </c>
      <c r="E29">
        <v>8</v>
      </c>
      <c r="T29" s="3"/>
      <c r="U29" s="17" t="s">
        <v>1987</v>
      </c>
      <c r="V29" s="143" t="s">
        <v>1988</v>
      </c>
      <c r="W29" s="9">
        <v>0</v>
      </c>
      <c r="X29" s="133" t="s">
        <v>2108</v>
      </c>
      <c r="Y29" s="143" t="s">
        <v>1988</v>
      </c>
      <c r="Z29" s="241">
        <v>0</v>
      </c>
      <c r="AA29" s="280" t="s">
        <v>2109</v>
      </c>
      <c r="AB29" s="213" t="s">
        <v>1989</v>
      </c>
      <c r="AC29" s="276">
        <v>1</v>
      </c>
      <c r="AD29" s="212" t="s">
        <v>2110</v>
      </c>
      <c r="AE29" s="143" t="s">
        <v>1990</v>
      </c>
      <c r="AF29" s="241">
        <v>0</v>
      </c>
      <c r="AG29" s="133" t="s">
        <v>3196</v>
      </c>
      <c r="AH29" s="143" t="s">
        <v>1990</v>
      </c>
      <c r="AI29">
        <v>0</v>
      </c>
      <c r="AJ29" s="21" t="s">
        <v>3196</v>
      </c>
    </row>
    <row r="30" spans="1:36" ht="15.75" x14ac:dyDescent="0.25">
      <c r="A30" s="5"/>
      <c r="B30" s="5"/>
      <c r="D30" s="43">
        <v>17</v>
      </c>
      <c r="E30">
        <v>7</v>
      </c>
      <c r="T30" s="3"/>
      <c r="U30" s="202" t="s">
        <v>1991</v>
      </c>
      <c r="V30" s="210"/>
      <c r="W30" s="203"/>
      <c r="X30" s="211"/>
      <c r="Y30" s="210"/>
      <c r="Z30" s="274"/>
      <c r="AA30" s="211"/>
      <c r="AB30" s="210"/>
      <c r="AC30" s="274"/>
      <c r="AD30" s="211"/>
      <c r="AE30" s="210"/>
      <c r="AF30" s="274"/>
      <c r="AG30" s="211"/>
      <c r="AH30" s="210"/>
      <c r="AI30" s="108"/>
      <c r="AJ30" s="139"/>
    </row>
    <row r="31" spans="1:36" ht="30" x14ac:dyDescent="0.25">
      <c r="A31" s="5"/>
      <c r="B31" s="5"/>
      <c r="D31" s="43">
        <v>17</v>
      </c>
      <c r="E31">
        <v>7</v>
      </c>
      <c r="T31" s="3"/>
      <c r="U31" s="17" t="s">
        <v>1992</v>
      </c>
      <c r="V31" s="143" t="s">
        <v>1993</v>
      </c>
      <c r="W31" s="9">
        <v>0</v>
      </c>
      <c r="X31" s="133" t="s">
        <v>2063</v>
      </c>
      <c r="Y31" s="143" t="s">
        <v>1993</v>
      </c>
      <c r="Z31" s="241">
        <v>0</v>
      </c>
      <c r="AA31" s="280" t="s">
        <v>2111</v>
      </c>
      <c r="AB31" s="143" t="s">
        <v>1994</v>
      </c>
      <c r="AC31" s="241">
        <v>0</v>
      </c>
      <c r="AD31" s="133" t="s">
        <v>2065</v>
      </c>
      <c r="AE31" s="143" t="s">
        <v>1994</v>
      </c>
      <c r="AF31" s="241">
        <v>0</v>
      </c>
      <c r="AG31" s="133" t="s">
        <v>3197</v>
      </c>
      <c r="AH31" s="143" t="s">
        <v>1994</v>
      </c>
      <c r="AI31">
        <v>0</v>
      </c>
      <c r="AJ31" s="21" t="s">
        <v>3197</v>
      </c>
    </row>
    <row r="32" spans="1:36" ht="30" x14ac:dyDescent="0.25">
      <c r="A32" s="5"/>
      <c r="B32" s="5"/>
      <c r="D32" s="43"/>
      <c r="T32" s="3"/>
      <c r="U32" s="17" t="s">
        <v>1995</v>
      </c>
      <c r="V32" s="303" t="s">
        <v>1996</v>
      </c>
      <c r="W32" s="295">
        <v>0</v>
      </c>
      <c r="X32" s="133" t="s">
        <v>2112</v>
      </c>
      <c r="Y32" s="303" t="s">
        <v>1996</v>
      </c>
      <c r="Z32" s="300">
        <v>0</v>
      </c>
      <c r="AA32" s="280" t="s">
        <v>2113</v>
      </c>
      <c r="AB32" s="213" t="s">
        <v>1997</v>
      </c>
      <c r="AC32" s="276">
        <v>1</v>
      </c>
      <c r="AD32" s="133" t="s">
        <v>2065</v>
      </c>
      <c r="AE32" s="213" t="s">
        <v>1998</v>
      </c>
      <c r="AF32" s="276">
        <v>1</v>
      </c>
      <c r="AG32" s="133" t="s">
        <v>3198</v>
      </c>
      <c r="AH32" s="213" t="s">
        <v>1998</v>
      </c>
      <c r="AI32" s="1">
        <v>1</v>
      </c>
      <c r="AJ32" s="21" t="s">
        <v>3198</v>
      </c>
    </row>
    <row r="33" spans="1:36" ht="15.75" x14ac:dyDescent="0.25">
      <c r="A33" s="5"/>
      <c r="B33" s="5"/>
      <c r="D33" s="43"/>
      <c r="T33" s="3"/>
      <c r="U33" s="202" t="s">
        <v>1424</v>
      </c>
      <c r="V33" s="210"/>
      <c r="W33" s="203"/>
      <c r="X33" s="211"/>
      <c r="Y33" s="210"/>
      <c r="Z33" s="274"/>
      <c r="AA33" s="211"/>
      <c r="AB33" s="210"/>
      <c r="AC33" s="274"/>
      <c r="AD33" s="211"/>
      <c r="AE33" s="210"/>
      <c r="AF33" s="274"/>
      <c r="AG33" s="211"/>
      <c r="AH33" s="210"/>
      <c r="AI33" s="108"/>
      <c r="AJ33" s="139"/>
    </row>
    <row r="34" spans="1:36" ht="30" x14ac:dyDescent="0.25">
      <c r="A34" s="5"/>
      <c r="B34" s="5"/>
      <c r="D34" s="43"/>
      <c r="T34" s="3"/>
      <c r="U34" s="17" t="s">
        <v>1999</v>
      </c>
      <c r="V34" s="143" t="s">
        <v>2000</v>
      </c>
      <c r="W34" s="9">
        <v>0</v>
      </c>
      <c r="X34" s="133" t="s">
        <v>2063</v>
      </c>
      <c r="Y34" s="143" t="s">
        <v>2000</v>
      </c>
      <c r="Z34" s="241">
        <v>0</v>
      </c>
      <c r="AA34" s="280" t="s">
        <v>2114</v>
      </c>
      <c r="AB34" s="143" t="s">
        <v>2001</v>
      </c>
      <c r="AC34" s="241">
        <v>0</v>
      </c>
      <c r="AD34" s="133" t="s">
        <v>2115</v>
      </c>
      <c r="AE34" s="143" t="s">
        <v>2001</v>
      </c>
      <c r="AF34" s="241">
        <v>0</v>
      </c>
      <c r="AG34" s="133" t="s">
        <v>2116</v>
      </c>
      <c r="AH34" s="143" t="s">
        <v>2001</v>
      </c>
      <c r="AI34">
        <v>0</v>
      </c>
      <c r="AJ34" s="21" t="s">
        <v>2117</v>
      </c>
    </row>
    <row r="35" spans="1:36" ht="45" x14ac:dyDescent="0.25">
      <c r="A35" s="5"/>
      <c r="B35" s="5"/>
      <c r="T35" s="3"/>
      <c r="U35" s="17" t="s">
        <v>2002</v>
      </c>
      <c r="V35" s="213" t="s">
        <v>2003</v>
      </c>
      <c r="W35" s="164">
        <v>1</v>
      </c>
      <c r="X35" s="133" t="s">
        <v>2118</v>
      </c>
      <c r="Y35" s="213" t="s">
        <v>2004</v>
      </c>
      <c r="Z35" s="276">
        <v>1</v>
      </c>
      <c r="AA35" s="133" t="s">
        <v>2119</v>
      </c>
      <c r="AB35" s="143" t="s">
        <v>2005</v>
      </c>
      <c r="AC35" s="241">
        <v>0</v>
      </c>
      <c r="AD35" s="133" t="s">
        <v>2065</v>
      </c>
      <c r="AE35" s="143" t="s">
        <v>2005</v>
      </c>
      <c r="AF35" s="241">
        <v>0</v>
      </c>
      <c r="AG35" s="133" t="s">
        <v>2120</v>
      </c>
      <c r="AH35" s="143" t="s">
        <v>2005</v>
      </c>
      <c r="AI35">
        <v>0</v>
      </c>
      <c r="AJ35" s="21" t="s">
        <v>2120</v>
      </c>
    </row>
    <row r="36" spans="1:36" ht="15.75" x14ac:dyDescent="0.25">
      <c r="A36" s="5"/>
      <c r="T36" s="3"/>
      <c r="U36" s="202" t="s">
        <v>2006</v>
      </c>
      <c r="V36" s="210"/>
      <c r="W36" s="203"/>
      <c r="X36" s="211"/>
      <c r="Y36" s="210"/>
      <c r="Z36" s="274"/>
      <c r="AA36" s="211"/>
      <c r="AB36" s="210"/>
      <c r="AC36" s="274"/>
      <c r="AD36" s="211"/>
      <c r="AE36" s="210"/>
      <c r="AF36" s="274"/>
      <c r="AG36" s="211"/>
      <c r="AH36" s="210"/>
      <c r="AI36" s="108"/>
      <c r="AJ36" s="139"/>
    </row>
    <row r="37" spans="1:36" ht="45" x14ac:dyDescent="0.25">
      <c r="A37" s="2"/>
      <c r="T37" s="3"/>
      <c r="U37" s="17" t="s">
        <v>2007</v>
      </c>
      <c r="V37" s="143" t="s">
        <v>2008</v>
      </c>
      <c r="W37" s="9">
        <v>0</v>
      </c>
      <c r="X37" s="133" t="s">
        <v>2063</v>
      </c>
      <c r="Y37" s="143" t="s">
        <v>2008</v>
      </c>
      <c r="Z37" s="241">
        <v>0</v>
      </c>
      <c r="AA37" s="280" t="s">
        <v>2121</v>
      </c>
      <c r="AB37" s="143" t="s">
        <v>2009</v>
      </c>
      <c r="AC37" s="241">
        <v>0</v>
      </c>
      <c r="AD37" s="133" t="s">
        <v>2065</v>
      </c>
      <c r="AE37" s="143" t="s">
        <v>2009</v>
      </c>
      <c r="AF37" s="241">
        <v>0</v>
      </c>
      <c r="AG37" s="280" t="s">
        <v>2122</v>
      </c>
      <c r="AH37" s="143" t="s">
        <v>2010</v>
      </c>
      <c r="AI37">
        <v>0</v>
      </c>
      <c r="AJ37" s="21" t="s">
        <v>2123</v>
      </c>
    </row>
    <row r="38" spans="1:36" ht="45" x14ac:dyDescent="0.25">
      <c r="A38" s="2"/>
      <c r="T38" s="3"/>
      <c r="U38" s="17" t="s">
        <v>2011</v>
      </c>
      <c r="V38" s="213" t="s">
        <v>2012</v>
      </c>
      <c r="W38" s="164">
        <v>1</v>
      </c>
      <c r="X38" s="133" t="s">
        <v>2063</v>
      </c>
      <c r="Y38" s="213" t="s">
        <v>2012</v>
      </c>
      <c r="Z38" s="276">
        <v>1</v>
      </c>
      <c r="AA38" s="280" t="s">
        <v>2124</v>
      </c>
      <c r="AB38" s="143" t="s">
        <v>2013</v>
      </c>
      <c r="AC38" s="241">
        <v>0</v>
      </c>
      <c r="AD38" s="133" t="s">
        <v>2065</v>
      </c>
      <c r="AE38" s="143" t="s">
        <v>2014</v>
      </c>
      <c r="AF38" s="241">
        <v>0</v>
      </c>
      <c r="AG38" s="133" t="s">
        <v>2125</v>
      </c>
      <c r="AH38" s="143" t="s">
        <v>2014</v>
      </c>
      <c r="AI38">
        <v>0</v>
      </c>
      <c r="AJ38" s="21" t="s">
        <v>2123</v>
      </c>
    </row>
    <row r="39" spans="1:36" ht="45" x14ac:dyDescent="0.25">
      <c r="A39" s="2"/>
      <c r="T39" s="3"/>
      <c r="U39" s="17" t="s">
        <v>2015</v>
      </c>
      <c r="V39" s="143" t="s">
        <v>2016</v>
      </c>
      <c r="W39" s="9">
        <v>0</v>
      </c>
      <c r="X39" s="133" t="s">
        <v>2126</v>
      </c>
      <c r="Y39" s="143" t="s">
        <v>2016</v>
      </c>
      <c r="Z39" s="241">
        <v>0</v>
      </c>
      <c r="AA39" s="280" t="s">
        <v>2127</v>
      </c>
      <c r="AB39" s="143" t="s">
        <v>289</v>
      </c>
      <c r="AC39" s="241" t="s">
        <v>670</v>
      </c>
      <c r="AD39" s="212" t="s">
        <v>289</v>
      </c>
      <c r="AE39" s="143" t="s">
        <v>289</v>
      </c>
      <c r="AF39" s="241" t="s">
        <v>670</v>
      </c>
      <c r="AG39" s="212"/>
      <c r="AH39" s="143" t="s">
        <v>289</v>
      </c>
      <c r="AI39" t="s">
        <v>670</v>
      </c>
      <c r="AJ39" s="10"/>
    </row>
    <row r="40" spans="1:36" ht="15.75" x14ac:dyDescent="0.25">
      <c r="A40"/>
      <c r="T40" s="3"/>
      <c r="U40" s="202" t="s">
        <v>786</v>
      </c>
      <c r="V40" s="210"/>
      <c r="W40" s="203"/>
      <c r="X40" s="211"/>
      <c r="Y40" s="210"/>
      <c r="Z40" s="274"/>
      <c r="AA40" s="211"/>
      <c r="AB40" s="210"/>
      <c r="AC40" s="274"/>
      <c r="AD40" s="211"/>
      <c r="AE40" s="210"/>
      <c r="AF40" s="274"/>
      <c r="AG40" s="211"/>
      <c r="AH40" s="210"/>
      <c r="AI40" s="108"/>
      <c r="AJ40" s="139"/>
    </row>
    <row r="41" spans="1:36" ht="32.1" customHeight="1" x14ac:dyDescent="0.25">
      <c r="A41"/>
      <c r="T41" s="3"/>
      <c r="U41" s="17" t="s">
        <v>2017</v>
      </c>
      <c r="V41" s="213" t="s">
        <v>2018</v>
      </c>
      <c r="W41" s="164">
        <v>1</v>
      </c>
      <c r="X41" s="133" t="s">
        <v>2063</v>
      </c>
      <c r="Y41" s="213" t="s">
        <v>2018</v>
      </c>
      <c r="Z41" s="276">
        <v>1</v>
      </c>
      <c r="AA41" s="280" t="s">
        <v>2128</v>
      </c>
      <c r="AB41" s="143" t="s">
        <v>2019</v>
      </c>
      <c r="AC41" s="241">
        <v>0</v>
      </c>
      <c r="AD41" s="133" t="s">
        <v>2065</v>
      </c>
      <c r="AE41" s="143" t="s">
        <v>2019</v>
      </c>
      <c r="AF41" s="241">
        <v>0</v>
      </c>
      <c r="AG41" s="133" t="s">
        <v>2065</v>
      </c>
      <c r="AH41" s="143" t="s">
        <v>2019</v>
      </c>
      <c r="AI41" s="241">
        <v>0</v>
      </c>
      <c r="AJ41" s="21" t="s">
        <v>2129</v>
      </c>
    </row>
    <row r="42" spans="1:36" x14ac:dyDescent="0.25">
      <c r="A42"/>
      <c r="T42" s="3"/>
      <c r="U42" s="17" t="s">
        <v>2020</v>
      </c>
      <c r="V42" s="213" t="s">
        <v>2021</v>
      </c>
      <c r="W42" s="164">
        <v>1</v>
      </c>
      <c r="X42" s="133" t="s">
        <v>2063</v>
      </c>
      <c r="Y42" s="213" t="s">
        <v>2021</v>
      </c>
      <c r="Z42" s="276">
        <v>1</v>
      </c>
      <c r="AA42" s="280" t="s">
        <v>2130</v>
      </c>
      <c r="AB42" s="213" t="s">
        <v>2022</v>
      </c>
      <c r="AC42" s="276">
        <v>1</v>
      </c>
      <c r="AD42" s="133" t="s">
        <v>2131</v>
      </c>
      <c r="AE42" s="213" t="s">
        <v>2022</v>
      </c>
      <c r="AF42" s="276">
        <v>1</v>
      </c>
      <c r="AG42" s="133" t="s">
        <v>2131</v>
      </c>
      <c r="AH42" s="213" t="s">
        <v>2022</v>
      </c>
      <c r="AI42" s="276">
        <v>1</v>
      </c>
      <c r="AJ42" s="21" t="s">
        <v>2129</v>
      </c>
    </row>
    <row r="43" spans="1:36" x14ac:dyDescent="0.25">
      <c r="A43"/>
      <c r="T43" s="3"/>
      <c r="U43" s="17" t="s">
        <v>2023</v>
      </c>
      <c r="V43" s="213" t="s">
        <v>2024</v>
      </c>
      <c r="W43" s="164">
        <v>1</v>
      </c>
      <c r="X43" s="133" t="s">
        <v>2063</v>
      </c>
      <c r="Y43" s="213" t="s">
        <v>2024</v>
      </c>
      <c r="Z43" s="276">
        <v>1</v>
      </c>
      <c r="AA43" s="280" t="s">
        <v>2132</v>
      </c>
      <c r="AB43" s="213" t="s">
        <v>2025</v>
      </c>
      <c r="AC43" s="276">
        <v>1</v>
      </c>
      <c r="AD43" s="133" t="s">
        <v>2133</v>
      </c>
      <c r="AE43" s="213" t="s">
        <v>2025</v>
      </c>
      <c r="AF43" s="276">
        <v>1</v>
      </c>
      <c r="AG43" s="280" t="s">
        <v>2134</v>
      </c>
      <c r="AH43" s="213" t="s">
        <v>2026</v>
      </c>
      <c r="AI43" s="1">
        <v>1</v>
      </c>
      <c r="AJ43" s="21" t="s">
        <v>2129</v>
      </c>
    </row>
    <row r="44" spans="1:36" ht="15.75" x14ac:dyDescent="0.25">
      <c r="T44" s="3"/>
      <c r="U44" s="291" t="s">
        <v>1636</v>
      </c>
      <c r="V44" s="296"/>
      <c r="W44" s="297"/>
      <c r="X44" s="298"/>
      <c r="Y44" s="296"/>
      <c r="Z44" s="301"/>
      <c r="AA44" s="298"/>
      <c r="AB44" s="296"/>
      <c r="AC44" s="301"/>
      <c r="AD44" s="298"/>
      <c r="AE44" s="296"/>
      <c r="AF44" s="301"/>
      <c r="AG44" s="298"/>
      <c r="AH44" s="296"/>
      <c r="AI44" s="299"/>
      <c r="AJ44" s="20"/>
    </row>
    <row r="45" spans="1:36" ht="30" x14ac:dyDescent="0.25">
      <c r="T45" s="3"/>
      <c r="U45" s="17" t="s">
        <v>2027</v>
      </c>
      <c r="V45" s="143" t="s">
        <v>2028</v>
      </c>
      <c r="W45" s="9">
        <v>0</v>
      </c>
      <c r="X45" s="212" t="s">
        <v>2135</v>
      </c>
      <c r="Y45" s="213" t="s">
        <v>2029</v>
      </c>
      <c r="Z45" s="276">
        <v>1</v>
      </c>
      <c r="AA45" s="133" t="s">
        <v>2136</v>
      </c>
      <c r="AB45" s="143" t="s">
        <v>2030</v>
      </c>
      <c r="AC45" s="241">
        <v>0</v>
      </c>
      <c r="AD45" s="133" t="s">
        <v>2065</v>
      </c>
      <c r="AE45" s="143" t="s">
        <v>2030</v>
      </c>
      <c r="AF45" s="241">
        <v>0</v>
      </c>
      <c r="AG45" s="280" t="s">
        <v>2137</v>
      </c>
      <c r="AH45" s="143" t="s">
        <v>2031</v>
      </c>
      <c r="AI45">
        <v>0</v>
      </c>
      <c r="AJ45" s="21" t="s">
        <v>2138</v>
      </c>
    </row>
    <row r="46" spans="1:36" ht="45" x14ac:dyDescent="0.25">
      <c r="T46" s="3"/>
      <c r="U46" s="17" t="s">
        <v>2032</v>
      </c>
      <c r="V46" s="143" t="s">
        <v>289</v>
      </c>
      <c r="W46" s="9" t="s">
        <v>670</v>
      </c>
      <c r="X46" s="212" t="s">
        <v>289</v>
      </c>
      <c r="Y46" s="143" t="s">
        <v>289</v>
      </c>
      <c r="Z46" s="9" t="s">
        <v>670</v>
      </c>
      <c r="AA46" s="212" t="s">
        <v>289</v>
      </c>
      <c r="AB46" s="213" t="s">
        <v>2033</v>
      </c>
      <c r="AC46" s="276">
        <v>1</v>
      </c>
      <c r="AD46" s="133" t="s">
        <v>2105</v>
      </c>
      <c r="AE46" s="213" t="s">
        <v>2033</v>
      </c>
      <c r="AF46" s="276">
        <v>1</v>
      </c>
      <c r="AG46" s="280" t="s">
        <v>2139</v>
      </c>
      <c r="AH46" s="143" t="s">
        <v>2034</v>
      </c>
      <c r="AI46">
        <v>0</v>
      </c>
      <c r="AJ46" s="21" t="s">
        <v>2138</v>
      </c>
    </row>
    <row r="47" spans="1:36" ht="15.75" x14ac:dyDescent="0.25">
      <c r="T47" s="3"/>
      <c r="U47" s="291" t="s">
        <v>2035</v>
      </c>
      <c r="V47" s="296"/>
      <c r="W47" s="297"/>
      <c r="X47" s="298"/>
      <c r="Y47" s="296"/>
      <c r="Z47" s="301"/>
      <c r="AA47" s="298"/>
      <c r="AB47" s="296"/>
      <c r="AC47" s="301"/>
      <c r="AD47" s="298"/>
      <c r="AE47" s="296"/>
      <c r="AF47" s="301"/>
      <c r="AG47" s="298"/>
      <c r="AH47" s="296"/>
      <c r="AI47" s="299"/>
      <c r="AJ47" s="20"/>
    </row>
    <row r="48" spans="1:36" ht="30" x14ac:dyDescent="0.25">
      <c r="T48" s="3"/>
      <c r="U48" s="17" t="s">
        <v>2036</v>
      </c>
      <c r="V48" s="143" t="s">
        <v>2037</v>
      </c>
      <c r="W48" s="9">
        <v>0</v>
      </c>
      <c r="X48" s="133" t="s">
        <v>2140</v>
      </c>
      <c r="Y48" s="143" t="s">
        <v>2037</v>
      </c>
      <c r="Z48" s="241">
        <v>0</v>
      </c>
      <c r="AA48" s="280" t="s">
        <v>2141</v>
      </c>
      <c r="AB48" s="143" t="s">
        <v>2038</v>
      </c>
      <c r="AC48" s="241">
        <v>0</v>
      </c>
      <c r="AD48" s="133" t="s">
        <v>3199</v>
      </c>
      <c r="AE48" s="143" t="s">
        <v>2038</v>
      </c>
      <c r="AF48" s="241">
        <v>0</v>
      </c>
      <c r="AG48" s="133" t="s">
        <v>3199</v>
      </c>
      <c r="AH48" s="143" t="s">
        <v>2038</v>
      </c>
      <c r="AI48">
        <v>0</v>
      </c>
      <c r="AJ48" s="133" t="s">
        <v>3199</v>
      </c>
    </row>
    <row r="49" spans="20:36" ht="15.75" x14ac:dyDescent="0.25">
      <c r="T49" s="3"/>
      <c r="U49" s="202" t="s">
        <v>2039</v>
      </c>
      <c r="V49" s="210"/>
      <c r="W49" s="203"/>
      <c r="X49" s="211"/>
      <c r="Y49" s="210"/>
      <c r="Z49" s="274"/>
      <c r="AA49" s="211"/>
      <c r="AB49" s="210"/>
      <c r="AC49" s="274"/>
      <c r="AD49" s="211"/>
      <c r="AE49" s="210"/>
      <c r="AF49" s="274"/>
      <c r="AG49" s="211"/>
      <c r="AH49" s="210"/>
      <c r="AI49" s="108"/>
      <c r="AJ49" s="139"/>
    </row>
    <row r="50" spans="20:36" ht="45" x14ac:dyDescent="0.25">
      <c r="T50" s="3"/>
      <c r="U50" s="17" t="s">
        <v>2040</v>
      </c>
      <c r="V50" s="143" t="s">
        <v>2041</v>
      </c>
      <c r="W50" s="9">
        <v>0</v>
      </c>
      <c r="X50" s="133" t="s">
        <v>2063</v>
      </c>
      <c r="Y50" s="143" t="s">
        <v>2041</v>
      </c>
      <c r="Z50" s="241">
        <v>0</v>
      </c>
      <c r="AA50" s="280" t="s">
        <v>2142</v>
      </c>
      <c r="AB50" s="213" t="s">
        <v>2042</v>
      </c>
      <c r="AC50" s="276">
        <v>1</v>
      </c>
      <c r="AD50" s="133" t="s">
        <v>2065</v>
      </c>
      <c r="AE50" s="213" t="s">
        <v>2042</v>
      </c>
      <c r="AF50" s="276">
        <v>1</v>
      </c>
      <c r="AG50" s="280" t="s">
        <v>2143</v>
      </c>
      <c r="AH50" s="143" t="s">
        <v>2043</v>
      </c>
      <c r="AI50">
        <v>0</v>
      </c>
      <c r="AJ50" s="21" t="s">
        <v>2144</v>
      </c>
    </row>
    <row r="51" spans="20:36" ht="45" x14ac:dyDescent="0.25">
      <c r="T51" s="3"/>
      <c r="U51" s="17" t="s">
        <v>2044</v>
      </c>
      <c r="V51" s="143" t="s">
        <v>2045</v>
      </c>
      <c r="W51" s="9">
        <v>0</v>
      </c>
      <c r="X51" s="133" t="s">
        <v>2145</v>
      </c>
      <c r="Y51" s="143" t="s">
        <v>2046</v>
      </c>
      <c r="Z51" s="241">
        <v>0</v>
      </c>
      <c r="AA51" s="212" t="s">
        <v>2146</v>
      </c>
      <c r="AB51" s="143" t="s">
        <v>2043</v>
      </c>
      <c r="AC51" s="241">
        <v>0</v>
      </c>
      <c r="AD51" s="133" t="s">
        <v>2147</v>
      </c>
      <c r="AE51" s="143" t="s">
        <v>2043</v>
      </c>
      <c r="AF51" s="241">
        <v>0</v>
      </c>
      <c r="AG51" s="280" t="s">
        <v>2148</v>
      </c>
      <c r="AH51" s="143" t="s">
        <v>2047</v>
      </c>
      <c r="AI51">
        <v>0</v>
      </c>
      <c r="AJ51" s="21" t="s">
        <v>2149</v>
      </c>
    </row>
    <row r="52" spans="20:36" ht="15.75" x14ac:dyDescent="0.25">
      <c r="T52" s="3"/>
      <c r="U52" s="202" t="s">
        <v>2048</v>
      </c>
      <c r="V52" s="210"/>
      <c r="W52" s="203"/>
      <c r="X52" s="211"/>
      <c r="Y52" s="210"/>
      <c r="Z52" s="274"/>
      <c r="AA52" s="211"/>
      <c r="AB52" s="210"/>
      <c r="AC52" s="274"/>
      <c r="AD52" s="211"/>
      <c r="AE52" s="210"/>
      <c r="AF52" s="274"/>
      <c r="AG52" s="211"/>
      <c r="AH52" s="210"/>
      <c r="AI52" s="108"/>
      <c r="AJ52" s="139"/>
    </row>
    <row r="53" spans="20:36" x14ac:dyDescent="0.25">
      <c r="T53" s="3"/>
      <c r="U53" s="17" t="s">
        <v>2049</v>
      </c>
      <c r="V53" s="213" t="s">
        <v>2050</v>
      </c>
      <c r="W53" s="276">
        <v>1</v>
      </c>
      <c r="X53" s="133" t="s">
        <v>2150</v>
      </c>
      <c r="Y53" s="213" t="s">
        <v>2050</v>
      </c>
      <c r="Z53" s="276">
        <v>1</v>
      </c>
      <c r="AA53" s="280" t="s">
        <v>2151</v>
      </c>
      <c r="AB53" s="213" t="s">
        <v>2051</v>
      </c>
      <c r="AC53" s="276">
        <v>1</v>
      </c>
      <c r="AD53" s="133" t="s">
        <v>2152</v>
      </c>
      <c r="AE53" s="143" t="s">
        <v>289</v>
      </c>
      <c r="AF53" s="241" t="s">
        <v>670</v>
      </c>
      <c r="AG53" s="143" t="s">
        <v>289</v>
      </c>
      <c r="AH53" s="143" t="s">
        <v>289</v>
      </c>
      <c r="AI53" t="s">
        <v>670</v>
      </c>
      <c r="AJ53" s="143" t="s">
        <v>289</v>
      </c>
    </row>
    <row r="54" spans="20:36" ht="30" x14ac:dyDescent="0.25">
      <c r="T54" s="3"/>
      <c r="U54" s="17" t="s">
        <v>2052</v>
      </c>
      <c r="V54" s="143" t="s">
        <v>2053</v>
      </c>
      <c r="W54" s="241">
        <v>0</v>
      </c>
      <c r="X54" s="133" t="s">
        <v>2153</v>
      </c>
      <c r="Y54" s="143" t="s">
        <v>2053</v>
      </c>
      <c r="Z54" s="241">
        <v>0</v>
      </c>
      <c r="AA54" s="280" t="s">
        <v>2154</v>
      </c>
      <c r="AB54" s="143" t="s">
        <v>2054</v>
      </c>
      <c r="AC54" s="241">
        <v>0</v>
      </c>
      <c r="AD54" s="133" t="s">
        <v>2155</v>
      </c>
      <c r="AE54" s="143" t="s">
        <v>2054</v>
      </c>
      <c r="AF54" s="241">
        <v>0</v>
      </c>
      <c r="AG54" s="133" t="s">
        <v>2156</v>
      </c>
      <c r="AH54" s="143" t="s">
        <v>2054</v>
      </c>
      <c r="AI54">
        <v>0</v>
      </c>
      <c r="AJ54" s="21" t="s">
        <v>2156</v>
      </c>
    </row>
    <row r="55" spans="20:36" ht="30" x14ac:dyDescent="0.25">
      <c r="T55" s="3"/>
      <c r="U55" s="17" t="s">
        <v>2055</v>
      </c>
      <c r="V55" s="143" t="s">
        <v>2056</v>
      </c>
      <c r="W55" s="241">
        <v>0</v>
      </c>
      <c r="X55" s="133" t="s">
        <v>2157</v>
      </c>
      <c r="Y55" s="143" t="s">
        <v>2056</v>
      </c>
      <c r="Z55" s="241">
        <v>0</v>
      </c>
      <c r="AA55" s="304" t="s">
        <v>2157</v>
      </c>
      <c r="AB55" s="272" t="s">
        <v>289</v>
      </c>
      <c r="AC55" s="241" t="s">
        <v>670</v>
      </c>
      <c r="AD55" s="269"/>
      <c r="AE55" s="272" t="s">
        <v>289</v>
      </c>
      <c r="AF55" s="241" t="s">
        <v>670</v>
      </c>
      <c r="AG55" s="269"/>
      <c r="AH55" s="272" t="s">
        <v>289</v>
      </c>
      <c r="AI55" s="14" t="s">
        <v>670</v>
      </c>
      <c r="AJ55" s="10"/>
    </row>
    <row r="56" spans="20:36" x14ac:dyDescent="0.25">
      <c r="T56" s="3"/>
      <c r="U56" s="17" t="s">
        <v>2057</v>
      </c>
      <c r="V56" s="277" t="s">
        <v>2058</v>
      </c>
      <c r="W56" s="276">
        <v>1</v>
      </c>
      <c r="X56" s="280" t="s">
        <v>2158</v>
      </c>
      <c r="Y56" s="143" t="s">
        <v>289</v>
      </c>
      <c r="Z56" s="241" t="s">
        <v>670</v>
      </c>
      <c r="AA56" s="212"/>
      <c r="AB56" s="272" t="s">
        <v>289</v>
      </c>
      <c r="AC56" s="241" t="s">
        <v>670</v>
      </c>
      <c r="AD56" s="212"/>
      <c r="AE56" s="272" t="s">
        <v>289</v>
      </c>
      <c r="AF56" s="241" t="s">
        <v>670</v>
      </c>
      <c r="AG56" s="212"/>
      <c r="AH56" s="272" t="s">
        <v>289</v>
      </c>
      <c r="AI56" s="14" t="s">
        <v>670</v>
      </c>
      <c r="AJ56" s="10"/>
    </row>
    <row r="57" spans="20:36" ht="30" x14ac:dyDescent="0.25">
      <c r="T57" s="3"/>
      <c r="U57" s="17" t="s">
        <v>2059</v>
      </c>
      <c r="V57" s="277" t="s">
        <v>2060</v>
      </c>
      <c r="W57" s="276">
        <v>1</v>
      </c>
      <c r="X57" s="280" t="s">
        <v>2158</v>
      </c>
      <c r="Y57" s="143" t="s">
        <v>289</v>
      </c>
      <c r="Z57" s="241" t="s">
        <v>670</v>
      </c>
      <c r="AA57" s="212"/>
      <c r="AB57" s="272" t="s">
        <v>289</v>
      </c>
      <c r="AC57" s="241" t="s">
        <v>670</v>
      </c>
      <c r="AD57" s="212"/>
      <c r="AE57" s="272" t="s">
        <v>289</v>
      </c>
      <c r="AF57" s="241" t="s">
        <v>670</v>
      </c>
      <c r="AG57" s="212"/>
      <c r="AH57" s="272" t="s">
        <v>289</v>
      </c>
      <c r="AI57" s="14" t="s">
        <v>670</v>
      </c>
      <c r="AJ57" s="10"/>
    </row>
    <row r="58" spans="20:36" ht="30.75" thickBot="1" x14ac:dyDescent="0.3">
      <c r="T58" s="3"/>
      <c r="U58" s="17" t="s">
        <v>2061</v>
      </c>
      <c r="V58" s="282" t="s">
        <v>2062</v>
      </c>
      <c r="W58" s="283">
        <v>0</v>
      </c>
      <c r="X58" s="133" t="s">
        <v>2159</v>
      </c>
      <c r="Y58" s="282" t="s">
        <v>2062</v>
      </c>
      <c r="Z58" s="283">
        <v>0</v>
      </c>
      <c r="AA58" s="304" t="s">
        <v>2160</v>
      </c>
      <c r="AB58" s="305" t="s">
        <v>289</v>
      </c>
      <c r="AC58" s="283" t="s">
        <v>670</v>
      </c>
      <c r="AD58" s="306"/>
      <c r="AE58" s="305" t="s">
        <v>289</v>
      </c>
      <c r="AF58" s="283" t="s">
        <v>670</v>
      </c>
      <c r="AG58" s="306"/>
      <c r="AH58" s="305" t="s">
        <v>289</v>
      </c>
      <c r="AI58" s="14" t="s">
        <v>670</v>
      </c>
      <c r="AJ58" s="10"/>
    </row>
    <row r="59" spans="20:36" ht="15.75" x14ac:dyDescent="0.25">
      <c r="T59" s="3"/>
      <c r="U59" s="344" t="s">
        <v>1778</v>
      </c>
      <c r="V59" s="439">
        <v>37</v>
      </c>
      <c r="W59" s="440"/>
      <c r="X59" s="441"/>
      <c r="Y59" s="439">
        <v>35</v>
      </c>
      <c r="Z59" s="440"/>
      <c r="AA59" s="441"/>
      <c r="AB59" s="439">
        <v>34</v>
      </c>
      <c r="AC59" s="440"/>
      <c r="AD59" s="441"/>
      <c r="AE59" s="439">
        <v>32</v>
      </c>
      <c r="AF59" s="440"/>
      <c r="AG59" s="441"/>
      <c r="AH59" s="439">
        <v>32</v>
      </c>
      <c r="AI59" s="440"/>
      <c r="AJ59" s="441"/>
    </row>
    <row r="60" spans="20:36" ht="15.75" x14ac:dyDescent="0.25">
      <c r="T60" s="3"/>
      <c r="U60" s="345" t="s">
        <v>833</v>
      </c>
      <c r="V60" s="442">
        <v>15</v>
      </c>
      <c r="W60" s="443"/>
      <c r="X60" s="444"/>
      <c r="Y60" s="442">
        <v>14</v>
      </c>
      <c r="Z60" s="443"/>
      <c r="AA60" s="444"/>
      <c r="AB60" s="442">
        <v>13</v>
      </c>
      <c r="AC60" s="443"/>
      <c r="AD60" s="444"/>
      <c r="AE60" s="442">
        <v>10</v>
      </c>
      <c r="AF60" s="443"/>
      <c r="AG60" s="444"/>
      <c r="AH60" s="442">
        <v>9</v>
      </c>
      <c r="AI60" s="443"/>
      <c r="AJ60" s="444"/>
    </row>
    <row r="61" spans="20:36" ht="16.5" thickBot="1" x14ac:dyDescent="0.3">
      <c r="T61" s="3"/>
      <c r="U61" s="346" t="s">
        <v>834</v>
      </c>
      <c r="V61" s="445">
        <f>1500/37</f>
        <v>40.54054054054054</v>
      </c>
      <c r="W61" s="446"/>
      <c r="X61" s="447"/>
      <c r="Y61" s="445">
        <f>1400/35</f>
        <v>40</v>
      </c>
      <c r="Z61" s="446"/>
      <c r="AA61" s="447"/>
      <c r="AB61" s="445">
        <f>1300/34</f>
        <v>38.235294117647058</v>
      </c>
      <c r="AC61" s="446"/>
      <c r="AD61" s="447"/>
      <c r="AE61" s="445">
        <f>1000/32</f>
        <v>31.25</v>
      </c>
      <c r="AF61" s="446"/>
      <c r="AG61" s="447"/>
      <c r="AH61" s="445">
        <f>900/32</f>
        <v>28.125</v>
      </c>
      <c r="AI61" s="446"/>
      <c r="AJ61" s="447"/>
    </row>
    <row r="62" spans="20:36" x14ac:dyDescent="0.25">
      <c r="T62" s="3"/>
    </row>
    <row r="63" spans="20:36" x14ac:dyDescent="0.25">
      <c r="T63" s="3"/>
    </row>
    <row r="64" spans="20:36" x14ac:dyDescent="0.25">
      <c r="T64" s="3"/>
      <c r="W64">
        <v>37</v>
      </c>
      <c r="X64">
        <v>15</v>
      </c>
    </row>
    <row r="65" spans="20:36" ht="15.75" x14ac:dyDescent="0.25">
      <c r="T65" s="3"/>
      <c r="U65" s="16"/>
      <c r="V65" s="16"/>
      <c r="W65" s="16">
        <v>35</v>
      </c>
      <c r="X65" s="16">
        <v>14</v>
      </c>
      <c r="Y65" s="16"/>
      <c r="Z65" s="16"/>
      <c r="AA65" s="16"/>
      <c r="AB65" s="16"/>
      <c r="AC65" s="16"/>
      <c r="AD65" s="16"/>
      <c r="AE65" s="16"/>
      <c r="AF65" s="16"/>
      <c r="AG65" s="16"/>
      <c r="AH65" s="16"/>
      <c r="AJ65" s="34"/>
    </row>
    <row r="66" spans="20:36" x14ac:dyDescent="0.25">
      <c r="T66" s="3"/>
      <c r="U66" s="17"/>
      <c r="V66" s="17"/>
      <c r="W66" s="17">
        <v>34</v>
      </c>
      <c r="X66" s="17">
        <v>13</v>
      </c>
      <c r="Y66" s="17"/>
      <c r="Z66" s="17"/>
      <c r="AA66" s="17"/>
      <c r="AB66" s="17"/>
      <c r="AC66" s="17"/>
      <c r="AD66" s="17"/>
      <c r="AE66" s="17"/>
      <c r="AF66" s="17"/>
      <c r="AG66" s="17"/>
      <c r="AH66" s="17"/>
    </row>
    <row r="67" spans="20:36" x14ac:dyDescent="0.25">
      <c r="T67" s="3"/>
      <c r="U67" s="17"/>
      <c r="V67" s="17"/>
      <c r="W67" s="17">
        <v>32</v>
      </c>
      <c r="X67" s="17">
        <v>10</v>
      </c>
      <c r="Y67" s="17"/>
      <c r="Z67" s="17"/>
      <c r="AA67" s="17"/>
      <c r="AB67" s="17"/>
      <c r="AC67" s="17"/>
      <c r="AD67" s="17"/>
      <c r="AE67" s="17"/>
      <c r="AF67" s="17"/>
      <c r="AG67" s="17"/>
      <c r="AH67" s="17"/>
    </row>
    <row r="68" spans="20:36" x14ac:dyDescent="0.25">
      <c r="T68" s="3"/>
      <c r="U68" s="17"/>
      <c r="V68" s="17"/>
      <c r="W68" s="17">
        <v>32</v>
      </c>
      <c r="X68" s="17">
        <v>9</v>
      </c>
      <c r="Y68" s="17"/>
      <c r="Z68" s="17"/>
      <c r="AA68" s="17"/>
      <c r="AB68" s="17"/>
      <c r="AC68" s="17"/>
      <c r="AD68" s="17"/>
      <c r="AE68" s="17"/>
      <c r="AF68" s="17"/>
      <c r="AG68" s="17"/>
      <c r="AH68" s="17"/>
    </row>
    <row r="69" spans="20:36" x14ac:dyDescent="0.25">
      <c r="T69" s="3"/>
      <c r="U69" s="17"/>
      <c r="V69" s="17"/>
      <c r="W69" s="17"/>
      <c r="X69" s="17"/>
      <c r="Y69" s="17"/>
      <c r="Z69" s="17"/>
      <c r="AA69" s="17"/>
      <c r="AB69" s="17"/>
      <c r="AC69" s="17"/>
      <c r="AD69" s="17"/>
      <c r="AE69" s="17"/>
      <c r="AF69" s="17"/>
      <c r="AG69" s="17"/>
      <c r="AH69" s="17"/>
    </row>
    <row r="70" spans="20:36" ht="15.75" x14ac:dyDescent="0.25">
      <c r="T70" s="3"/>
      <c r="U70" s="16"/>
      <c r="V70" s="17"/>
      <c r="W70" s="17"/>
      <c r="X70" s="17"/>
      <c r="Y70" s="17"/>
      <c r="Z70" s="17"/>
      <c r="AA70" s="17"/>
      <c r="AB70" s="17"/>
      <c r="AC70" s="17"/>
      <c r="AD70" s="17"/>
      <c r="AE70" s="17"/>
      <c r="AF70" s="17"/>
      <c r="AG70" s="17"/>
      <c r="AH70" s="17"/>
    </row>
    <row r="71" spans="20:36" x14ac:dyDescent="0.25">
      <c r="T71" s="3"/>
      <c r="U71" s="17"/>
      <c r="V71" s="17"/>
      <c r="W71" s="11"/>
      <c r="X71" s="11"/>
      <c r="Y71" s="17"/>
      <c r="Z71" s="17"/>
      <c r="AA71" s="17"/>
      <c r="AB71" s="25"/>
      <c r="AC71" s="25"/>
      <c r="AD71" s="25"/>
      <c r="AE71" s="17"/>
      <c r="AF71" s="17"/>
      <c r="AG71" s="17"/>
      <c r="AH71" s="17"/>
    </row>
    <row r="72" spans="20:36" x14ac:dyDescent="0.25">
      <c r="T72" s="3"/>
      <c r="U72" s="17"/>
      <c r="V72" s="17"/>
      <c r="W72" s="11"/>
      <c r="X72" s="11"/>
      <c r="Y72" s="25"/>
      <c r="Z72" s="25"/>
      <c r="AA72" s="25"/>
      <c r="AB72" s="25"/>
      <c r="AC72" s="25"/>
      <c r="AD72" s="25"/>
      <c r="AE72" s="17"/>
      <c r="AF72" s="17"/>
      <c r="AG72" s="17"/>
      <c r="AH72" s="17"/>
    </row>
    <row r="73" spans="20:36" ht="15.75" x14ac:dyDescent="0.25">
      <c r="T73" s="3"/>
      <c r="U73" s="16"/>
      <c r="V73" s="17"/>
      <c r="W73" s="11"/>
      <c r="X73" s="11"/>
      <c r="Y73" s="17"/>
      <c r="Z73" s="17"/>
      <c r="AA73" s="17"/>
      <c r="AB73" s="17"/>
      <c r="AC73" s="17"/>
      <c r="AD73" s="17"/>
      <c r="AE73" s="17"/>
      <c r="AF73" s="17"/>
      <c r="AG73" s="17"/>
      <c r="AH73" s="17"/>
    </row>
    <row r="74" spans="20:36" x14ac:dyDescent="0.25">
      <c r="T74" s="3"/>
      <c r="U74" s="17"/>
      <c r="V74" s="17"/>
      <c r="W74" s="11"/>
      <c r="X74" s="11"/>
      <c r="Y74" s="17"/>
      <c r="Z74" s="17"/>
      <c r="AA74" s="17"/>
      <c r="AB74" s="25"/>
      <c r="AC74" s="25"/>
      <c r="AD74" s="25"/>
      <c r="AE74" s="17"/>
      <c r="AF74" s="17"/>
      <c r="AG74" s="17"/>
      <c r="AH74" s="17"/>
    </row>
    <row r="75" spans="20:36" x14ac:dyDescent="0.25">
      <c r="T75" s="3"/>
      <c r="U75" s="17"/>
      <c r="V75" s="17"/>
      <c r="W75" s="11"/>
      <c r="X75" s="11"/>
      <c r="Y75" s="17"/>
      <c r="Z75" s="17"/>
      <c r="AA75" s="17"/>
      <c r="AB75" s="25"/>
      <c r="AC75" s="25"/>
      <c r="AD75" s="25"/>
      <c r="AE75" s="17"/>
      <c r="AF75" s="17"/>
      <c r="AG75" s="17"/>
      <c r="AH75" s="17"/>
    </row>
    <row r="76" spans="20:36" ht="15.75" x14ac:dyDescent="0.25">
      <c r="T76" s="3"/>
      <c r="U76" s="16"/>
      <c r="V76" s="17"/>
      <c r="W76" s="11"/>
      <c r="X76" s="11"/>
      <c r="Y76" s="17"/>
      <c r="Z76" s="17"/>
      <c r="AA76" s="17"/>
      <c r="AB76" s="17"/>
      <c r="AC76" s="17"/>
      <c r="AD76" s="17"/>
      <c r="AE76" s="17"/>
      <c r="AF76" s="17"/>
      <c r="AG76" s="17"/>
      <c r="AH76" s="17"/>
    </row>
    <row r="77" spans="20:36" x14ac:dyDescent="0.25">
      <c r="T77" s="3"/>
      <c r="U77" s="17"/>
      <c r="V77" s="17"/>
      <c r="W77" s="11"/>
      <c r="X77" s="11"/>
      <c r="Y77" s="17"/>
      <c r="Z77" s="17"/>
      <c r="AA77" s="17"/>
      <c r="AB77" s="17"/>
      <c r="AC77" s="17"/>
      <c r="AD77" s="17"/>
      <c r="AE77" s="17"/>
      <c r="AF77" s="17"/>
      <c r="AG77" s="17"/>
      <c r="AH77" s="17"/>
    </row>
    <row r="78" spans="20:36" x14ac:dyDescent="0.25">
      <c r="T78" s="3"/>
      <c r="U78" s="17"/>
      <c r="V78" s="17"/>
      <c r="W78" s="11"/>
      <c r="X78" s="11"/>
      <c r="Y78" s="17"/>
      <c r="Z78" s="17"/>
      <c r="AA78" s="17"/>
      <c r="AB78" s="17"/>
      <c r="AC78" s="17"/>
      <c r="AD78" s="17"/>
      <c r="AE78" s="17"/>
      <c r="AF78" s="17"/>
      <c r="AG78" s="17"/>
      <c r="AH78" s="17"/>
    </row>
    <row r="79" spans="20:36" ht="15.75" x14ac:dyDescent="0.25">
      <c r="T79" s="3"/>
      <c r="U79" s="16"/>
      <c r="V79" s="17"/>
      <c r="W79" s="11"/>
      <c r="X79" s="11"/>
      <c r="Y79" s="17"/>
      <c r="Z79" s="17"/>
      <c r="AA79" s="17"/>
      <c r="AB79" s="17"/>
      <c r="AC79" s="17"/>
      <c r="AD79" s="17"/>
      <c r="AE79" s="17"/>
      <c r="AF79" s="17"/>
      <c r="AG79" s="17"/>
      <c r="AH79" s="17"/>
    </row>
    <row r="80" spans="20:36" x14ac:dyDescent="0.25">
      <c r="T80" s="3"/>
      <c r="U80" s="17"/>
      <c r="V80" s="17"/>
      <c r="W80" s="11"/>
      <c r="X80" s="11"/>
      <c r="Y80" s="17"/>
      <c r="Z80" s="17"/>
      <c r="AA80" s="17"/>
      <c r="AB80" s="17"/>
      <c r="AC80" s="17"/>
      <c r="AD80" s="17"/>
      <c r="AE80" s="17"/>
      <c r="AF80" s="17"/>
      <c r="AG80" s="17"/>
      <c r="AH80" s="25"/>
    </row>
    <row r="81" spans="20:34" x14ac:dyDescent="0.25">
      <c r="T81" s="3"/>
      <c r="U81" s="17"/>
      <c r="V81" s="17"/>
      <c r="W81" s="11"/>
      <c r="X81" s="11"/>
      <c r="Y81" s="17"/>
      <c r="Z81" s="17"/>
      <c r="AA81" s="17"/>
      <c r="AB81" s="25"/>
      <c r="AC81" s="12"/>
      <c r="AD81" s="12"/>
      <c r="AE81" s="17"/>
      <c r="AF81" s="17"/>
      <c r="AG81" s="17"/>
      <c r="AH81" s="17"/>
    </row>
    <row r="82" spans="20:34" x14ac:dyDescent="0.25">
      <c r="T82" s="3"/>
      <c r="U82" s="17"/>
      <c r="V82" s="17"/>
      <c r="W82" s="11"/>
      <c r="X82" s="11"/>
      <c r="Y82" s="17"/>
      <c r="Z82" s="17"/>
      <c r="AA82" s="17"/>
      <c r="AB82" s="17"/>
      <c r="AC82" s="11"/>
      <c r="AD82" s="11"/>
      <c r="AE82" s="17"/>
      <c r="AF82" s="17"/>
      <c r="AG82" s="17"/>
      <c r="AH82" s="17"/>
    </row>
    <row r="83" spans="20:34" x14ac:dyDescent="0.25">
      <c r="T83" s="3"/>
      <c r="U83" s="17"/>
      <c r="V83" s="17"/>
      <c r="W83" s="11"/>
      <c r="X83" s="11"/>
      <c r="Y83" s="17"/>
      <c r="Z83" s="17"/>
      <c r="AA83" s="17"/>
      <c r="AB83" s="11"/>
      <c r="AC83" s="11"/>
      <c r="AD83" s="11"/>
      <c r="AE83" s="25"/>
      <c r="AF83" s="25"/>
      <c r="AG83" s="25"/>
      <c r="AH83" s="17"/>
    </row>
    <row r="84" spans="20:34" ht="15.75" x14ac:dyDescent="0.25">
      <c r="T84" s="3"/>
      <c r="U84" s="16"/>
      <c r="V84" s="17"/>
      <c r="W84" s="11"/>
      <c r="X84" s="11"/>
      <c r="Y84" s="17"/>
      <c r="Z84" s="17"/>
      <c r="AA84" s="17"/>
      <c r="AB84" s="17"/>
      <c r="AC84" s="17"/>
      <c r="AD84" s="17"/>
      <c r="AE84" s="17"/>
      <c r="AF84" s="17"/>
      <c r="AG84" s="17"/>
      <c r="AH84" s="17"/>
    </row>
    <row r="85" spans="20:34" x14ac:dyDescent="0.25">
      <c r="T85" s="3"/>
      <c r="U85" s="17"/>
      <c r="V85" s="17"/>
      <c r="W85" s="11"/>
      <c r="X85" s="11"/>
      <c r="Y85" s="17"/>
      <c r="Z85" s="17"/>
      <c r="AA85" s="17"/>
      <c r="AB85" s="17"/>
      <c r="AC85" s="17"/>
      <c r="AD85" s="17"/>
      <c r="AE85" s="17"/>
      <c r="AF85" s="17"/>
      <c r="AG85" s="17"/>
      <c r="AH85" s="17"/>
    </row>
    <row r="86" spans="20:34" x14ac:dyDescent="0.25">
      <c r="T86" s="3"/>
      <c r="U86" s="17"/>
      <c r="V86" s="17"/>
      <c r="W86" s="11"/>
      <c r="X86" s="11"/>
      <c r="Y86" s="17"/>
      <c r="Z86" s="17"/>
      <c r="AA86" s="17"/>
      <c r="AB86" s="17"/>
      <c r="AC86" s="17"/>
      <c r="AD86" s="17"/>
      <c r="AE86" s="17"/>
      <c r="AF86" s="17"/>
      <c r="AG86" s="17"/>
      <c r="AH86" s="17"/>
    </row>
    <row r="87" spans="20:34" x14ac:dyDescent="0.25">
      <c r="T87" s="3"/>
      <c r="U87" s="17"/>
      <c r="V87" s="17"/>
      <c r="W87" s="11"/>
      <c r="X87" s="11"/>
      <c r="Y87" s="17"/>
      <c r="Z87" s="17"/>
      <c r="AA87" s="17"/>
      <c r="AB87" s="17"/>
      <c r="AC87" s="17"/>
      <c r="AD87" s="17"/>
      <c r="AE87" s="17"/>
      <c r="AF87" s="17"/>
      <c r="AG87" s="17"/>
      <c r="AH87" s="17"/>
    </row>
    <row r="88" spans="20:34" ht="15.75" x14ac:dyDescent="0.25">
      <c r="T88" s="3"/>
      <c r="U88" s="16"/>
      <c r="V88" s="17"/>
      <c r="W88" s="17"/>
      <c r="X88" s="17"/>
      <c r="Y88" s="17"/>
      <c r="Z88" s="17"/>
      <c r="AA88" s="17"/>
      <c r="AB88" s="17"/>
      <c r="AC88" s="17"/>
      <c r="AD88" s="17"/>
      <c r="AE88" s="17"/>
      <c r="AF88" s="17"/>
      <c r="AG88" s="17"/>
      <c r="AH88" s="17"/>
    </row>
    <row r="89" spans="20:34" x14ac:dyDescent="0.25">
      <c r="T89" s="3"/>
      <c r="U89" s="17"/>
      <c r="V89" s="17"/>
      <c r="W89" s="17"/>
      <c r="X89" s="17"/>
      <c r="Y89" s="17"/>
      <c r="Z89" s="17"/>
      <c r="AA89" s="17"/>
      <c r="AB89" s="17"/>
      <c r="AC89" s="17"/>
      <c r="AD89" s="17"/>
      <c r="AE89" s="17"/>
      <c r="AF89" s="17"/>
      <c r="AG89" s="17"/>
      <c r="AH89" s="17"/>
    </row>
    <row r="90" spans="20:34" ht="15.75" x14ac:dyDescent="0.25">
      <c r="T90" s="3"/>
      <c r="U90" s="16"/>
      <c r="V90" s="17"/>
      <c r="W90" s="17"/>
      <c r="X90" s="17"/>
      <c r="Y90" s="17"/>
      <c r="Z90" s="17"/>
      <c r="AA90" s="17"/>
      <c r="AB90" s="17"/>
      <c r="AC90" s="17"/>
      <c r="AD90" s="17"/>
      <c r="AE90" s="17"/>
      <c r="AF90" s="17"/>
      <c r="AG90" s="17"/>
      <c r="AH90" s="17"/>
    </row>
    <row r="91" spans="20:34" x14ac:dyDescent="0.25">
      <c r="T91" s="3"/>
      <c r="U91" s="17"/>
      <c r="V91" s="25"/>
      <c r="W91" s="25"/>
      <c r="X91" s="25"/>
      <c r="Y91" s="17"/>
      <c r="Z91" s="17"/>
      <c r="AA91" s="17"/>
      <c r="AB91" s="17"/>
      <c r="AC91" s="17"/>
      <c r="AD91" s="17"/>
      <c r="AE91" s="25"/>
      <c r="AF91" s="25"/>
      <c r="AG91" s="25"/>
      <c r="AH91" s="17"/>
    </row>
    <row r="92" spans="20:34" x14ac:dyDescent="0.25">
      <c r="T92" s="3"/>
      <c r="U92" s="17"/>
      <c r="V92" s="17"/>
      <c r="W92" s="17"/>
      <c r="X92" s="17"/>
      <c r="Y92" s="17"/>
      <c r="Z92" s="17"/>
      <c r="AA92" s="17"/>
      <c r="AB92" s="17"/>
      <c r="AC92" s="17"/>
      <c r="AD92" s="17"/>
      <c r="AE92" s="17"/>
      <c r="AF92" s="17"/>
      <c r="AG92" s="17"/>
      <c r="AH92" s="17"/>
    </row>
    <row r="93" spans="20:34" ht="15.75" x14ac:dyDescent="0.25">
      <c r="T93" s="3"/>
      <c r="U93" s="16"/>
      <c r="V93" s="17"/>
      <c r="W93" s="17"/>
      <c r="X93" s="17"/>
      <c r="Y93" s="17"/>
      <c r="Z93" s="17"/>
      <c r="AA93" s="17"/>
      <c r="AB93" s="17"/>
      <c r="AC93" s="17"/>
      <c r="AD93" s="17"/>
      <c r="AE93" s="17"/>
      <c r="AF93" s="17"/>
      <c r="AG93" s="17"/>
      <c r="AH93" s="17"/>
    </row>
    <row r="94" spans="20:34" x14ac:dyDescent="0.25">
      <c r="T94" s="3"/>
      <c r="U94" s="17"/>
      <c r="V94" s="25"/>
      <c r="W94" s="25"/>
      <c r="X94" s="25"/>
      <c r="Y94" s="17"/>
      <c r="Z94" s="17"/>
      <c r="AA94" s="17"/>
      <c r="AB94" s="17"/>
      <c r="AC94" s="17"/>
      <c r="AD94" s="17"/>
      <c r="AE94" s="17"/>
      <c r="AF94" s="17"/>
      <c r="AG94" s="17"/>
      <c r="AH94" s="17"/>
    </row>
    <row r="95" spans="20:34" x14ac:dyDescent="0.25">
      <c r="T95" s="3"/>
      <c r="U95" s="17"/>
      <c r="V95" s="17"/>
      <c r="W95" s="17"/>
      <c r="X95" s="17"/>
      <c r="Y95" s="25"/>
      <c r="Z95" s="25"/>
      <c r="AA95" s="25"/>
      <c r="AB95" s="25"/>
      <c r="AC95" s="25"/>
      <c r="AD95" s="25"/>
      <c r="AE95" s="17"/>
      <c r="AF95" s="17"/>
      <c r="AG95" s="17"/>
      <c r="AH95" s="17"/>
    </row>
    <row r="96" spans="20:34" ht="15.75" x14ac:dyDescent="0.25">
      <c r="T96" s="3"/>
      <c r="U96" s="16"/>
      <c r="V96" s="17"/>
      <c r="W96" s="17"/>
      <c r="X96" s="17"/>
      <c r="Y96" s="17"/>
      <c r="Z96" s="17"/>
      <c r="AA96" s="17"/>
      <c r="AB96" s="17"/>
      <c r="AC96" s="17"/>
      <c r="AD96" s="17"/>
      <c r="AE96" s="17"/>
      <c r="AF96" s="17"/>
      <c r="AG96" s="17"/>
      <c r="AH96" s="17"/>
    </row>
    <row r="97" spans="20:34" x14ac:dyDescent="0.25">
      <c r="T97" s="3"/>
      <c r="U97" s="17"/>
      <c r="V97" s="25"/>
      <c r="W97" s="25"/>
      <c r="X97" s="25"/>
      <c r="Y97" s="17"/>
      <c r="Z97" s="17"/>
      <c r="AA97" s="17"/>
      <c r="AB97" s="17"/>
      <c r="AC97" s="17"/>
      <c r="AD97" s="17"/>
      <c r="AE97" s="17"/>
      <c r="AF97" s="17"/>
      <c r="AG97" s="17"/>
      <c r="AH97" s="17"/>
    </row>
    <row r="98" spans="20:34" x14ac:dyDescent="0.25">
      <c r="T98" s="3"/>
      <c r="U98" s="17"/>
      <c r="V98" s="17"/>
      <c r="W98" s="17"/>
      <c r="X98" s="17"/>
      <c r="Y98" s="17"/>
      <c r="Z98" s="17"/>
      <c r="AA98" s="17"/>
      <c r="AB98" s="17"/>
      <c r="AC98" s="17"/>
      <c r="AD98" s="17"/>
      <c r="AE98" s="17"/>
      <c r="AF98" s="17"/>
      <c r="AG98" s="17"/>
      <c r="AH98" s="17"/>
    </row>
    <row r="99" spans="20:34" ht="15.75" x14ac:dyDescent="0.25">
      <c r="T99" s="3"/>
      <c r="U99" s="16"/>
      <c r="V99" s="17"/>
      <c r="W99" s="17"/>
      <c r="X99" s="17"/>
      <c r="Y99" s="17"/>
      <c r="Z99" s="17"/>
      <c r="AA99" s="17"/>
      <c r="AB99" s="17"/>
      <c r="AC99" s="17"/>
      <c r="AD99" s="17"/>
      <c r="AE99" s="17"/>
      <c r="AF99" s="17"/>
      <c r="AG99" s="17"/>
      <c r="AH99" s="17"/>
    </row>
    <row r="100" spans="20:34" x14ac:dyDescent="0.25">
      <c r="T100" s="3"/>
      <c r="U100" s="17"/>
      <c r="V100" s="25"/>
      <c r="W100" s="25"/>
      <c r="X100" s="25"/>
      <c r="Y100" s="17"/>
      <c r="Z100" s="17"/>
      <c r="AA100" s="17"/>
      <c r="AB100" s="25"/>
      <c r="AC100" s="25"/>
      <c r="AD100" s="25"/>
      <c r="AE100" s="17"/>
      <c r="AF100" s="17"/>
      <c r="AG100" s="17"/>
      <c r="AH100" s="17"/>
    </row>
    <row r="101" spans="20:34" x14ac:dyDescent="0.25">
      <c r="T101" s="3"/>
      <c r="U101" s="17"/>
      <c r="V101" s="17"/>
      <c r="W101" s="17"/>
      <c r="X101" s="17"/>
      <c r="Y101" s="17"/>
      <c r="Z101" s="17"/>
      <c r="AA101" s="17"/>
      <c r="AB101" s="25"/>
      <c r="AC101" s="25"/>
      <c r="AD101" s="25"/>
      <c r="AE101" s="17"/>
      <c r="AF101" s="17"/>
      <c r="AG101" s="17"/>
      <c r="AH101" s="17"/>
    </row>
    <row r="102" spans="20:34" ht="15.75" x14ac:dyDescent="0.25">
      <c r="T102" s="3"/>
      <c r="U102" s="16"/>
      <c r="V102" s="17"/>
      <c r="W102" s="17"/>
      <c r="X102" s="17"/>
      <c r="Y102" s="17"/>
      <c r="Z102" s="17"/>
      <c r="AA102" s="17"/>
      <c r="AB102" s="17"/>
      <c r="AC102" s="17"/>
      <c r="AD102" s="17"/>
      <c r="AE102" s="17"/>
      <c r="AF102" s="17"/>
      <c r="AG102" s="17"/>
      <c r="AH102" s="17"/>
    </row>
    <row r="103" spans="20:34" x14ac:dyDescent="0.25">
      <c r="T103" s="3"/>
      <c r="U103" s="17"/>
      <c r="V103" s="17"/>
      <c r="W103" s="17"/>
      <c r="X103" s="17"/>
      <c r="Y103" s="17"/>
      <c r="Z103" s="17"/>
      <c r="AA103" s="17"/>
      <c r="AB103" s="25"/>
      <c r="AC103" s="12"/>
      <c r="AD103" s="12"/>
      <c r="AE103" s="17"/>
      <c r="AF103" s="17"/>
      <c r="AG103" s="17"/>
      <c r="AH103" s="17"/>
    </row>
    <row r="104" spans="20:34" x14ac:dyDescent="0.25">
      <c r="T104" s="3"/>
      <c r="U104" s="17"/>
      <c r="V104" s="17"/>
      <c r="W104" s="17"/>
      <c r="X104" s="17"/>
      <c r="Y104" s="17"/>
      <c r="Z104" s="17"/>
      <c r="AA104" s="17"/>
      <c r="AB104" s="17"/>
      <c r="AC104" s="11"/>
      <c r="AD104" s="11"/>
      <c r="AE104" s="25"/>
      <c r="AF104" s="25"/>
      <c r="AG104" s="25"/>
      <c r="AH104" s="25"/>
    </row>
    <row r="105" spans="20:34" x14ac:dyDescent="0.25">
      <c r="T105" s="3"/>
      <c r="U105" s="17"/>
      <c r="V105" s="17"/>
      <c r="W105" s="17"/>
      <c r="X105" s="17"/>
      <c r="Y105" s="25"/>
      <c r="Z105" s="25"/>
      <c r="AA105" s="25"/>
      <c r="AB105" s="17"/>
      <c r="AC105" s="17"/>
      <c r="AD105" s="17"/>
      <c r="AE105" s="17"/>
      <c r="AF105" s="17"/>
      <c r="AG105" s="17"/>
      <c r="AH105" s="17"/>
    </row>
    <row r="106" spans="20:34" ht="15.75" x14ac:dyDescent="0.25">
      <c r="T106" s="3"/>
      <c r="U106" s="16"/>
      <c r="V106" s="17"/>
      <c r="W106" s="17"/>
      <c r="X106" s="17"/>
      <c r="Y106" s="17"/>
      <c r="Z106" s="17"/>
      <c r="AA106" s="17"/>
      <c r="AB106" s="17"/>
      <c r="AC106" s="17"/>
      <c r="AD106" s="17"/>
      <c r="AE106" s="17"/>
      <c r="AF106" s="17"/>
      <c r="AG106" s="17"/>
      <c r="AH106" s="17"/>
    </row>
    <row r="107" spans="20:34" x14ac:dyDescent="0.25">
      <c r="T107" s="3"/>
      <c r="U107" s="17"/>
      <c r="V107" s="17"/>
      <c r="W107" s="17"/>
      <c r="X107" s="17"/>
      <c r="Y107" s="17"/>
      <c r="Z107" s="17"/>
      <c r="AA107" s="17"/>
      <c r="AB107" s="25"/>
      <c r="AC107" s="25"/>
      <c r="AD107" s="25"/>
      <c r="AE107" s="17"/>
      <c r="AF107" s="17"/>
      <c r="AG107" s="17"/>
      <c r="AH107" s="17"/>
    </row>
    <row r="108" spans="20:34" x14ac:dyDescent="0.25">
      <c r="T108" s="3"/>
      <c r="U108" s="17"/>
      <c r="V108" s="17"/>
      <c r="W108" s="17"/>
      <c r="X108" s="17"/>
      <c r="Y108" s="17"/>
      <c r="Z108" s="17"/>
      <c r="AA108" s="17"/>
      <c r="AB108" s="17"/>
      <c r="AC108" s="17"/>
      <c r="AD108" s="17"/>
      <c r="AE108" s="17"/>
      <c r="AF108" s="17"/>
      <c r="AG108" s="17"/>
      <c r="AH108" s="17"/>
    </row>
    <row r="109" spans="20:34" x14ac:dyDescent="0.25">
      <c r="T109" s="3"/>
      <c r="U109" s="17"/>
      <c r="V109" s="17"/>
      <c r="W109" s="17"/>
      <c r="X109" s="17"/>
      <c r="Y109" s="17"/>
      <c r="Z109" s="17"/>
      <c r="AA109" s="17"/>
      <c r="AB109" s="25"/>
      <c r="AC109" s="25"/>
      <c r="AD109" s="25"/>
      <c r="AE109" s="17"/>
      <c r="AF109" s="17"/>
      <c r="AG109" s="17"/>
      <c r="AH109" s="17"/>
    </row>
    <row r="110" spans="20:34" ht="15.75" x14ac:dyDescent="0.25">
      <c r="T110" s="3"/>
      <c r="U110" s="16"/>
      <c r="V110" s="17"/>
      <c r="W110" s="17"/>
      <c r="X110" s="17"/>
      <c r="Y110" s="17"/>
      <c r="Z110" s="17"/>
      <c r="AA110" s="17"/>
      <c r="AB110" s="17"/>
      <c r="AC110" s="17"/>
      <c r="AD110" s="17"/>
      <c r="AE110" s="17"/>
      <c r="AF110" s="17"/>
      <c r="AG110" s="17"/>
      <c r="AH110" s="17"/>
    </row>
    <row r="111" spans="20:34" x14ac:dyDescent="0.25">
      <c r="T111" s="3"/>
      <c r="U111" s="17"/>
      <c r="V111" s="17"/>
      <c r="W111" s="17"/>
      <c r="X111" s="17"/>
      <c r="Y111" s="25"/>
      <c r="Z111" s="25"/>
      <c r="AA111" s="25"/>
      <c r="AB111" s="11"/>
      <c r="AC111" s="11"/>
      <c r="AD111" s="11"/>
      <c r="AE111" s="17"/>
      <c r="AF111" s="17"/>
      <c r="AG111" s="17"/>
      <c r="AH111" s="25"/>
    </row>
    <row r="112" spans="20:34" x14ac:dyDescent="0.25">
      <c r="T112" s="3"/>
      <c r="U112" s="17"/>
      <c r="V112" s="17"/>
      <c r="W112" s="17"/>
      <c r="X112" s="17"/>
      <c r="Y112" s="17"/>
      <c r="Z112" s="17"/>
      <c r="AA112" s="17"/>
      <c r="AB112" s="11"/>
      <c r="AC112" s="11"/>
      <c r="AD112" s="11"/>
      <c r="AE112" s="17"/>
      <c r="AF112" s="17"/>
      <c r="AG112" s="17"/>
      <c r="AH112" s="17"/>
    </row>
    <row r="113" spans="20:34" ht="15.75" x14ac:dyDescent="0.25">
      <c r="T113" s="3"/>
      <c r="U113" s="16"/>
      <c r="V113" s="17"/>
      <c r="W113" s="17"/>
      <c r="X113" s="17"/>
      <c r="Y113" s="17"/>
      <c r="Z113" s="17"/>
      <c r="AA113" s="17"/>
      <c r="AB113" s="17"/>
      <c r="AC113" s="17"/>
      <c r="AD113" s="17"/>
      <c r="AE113" s="17"/>
      <c r="AF113" s="17"/>
      <c r="AG113" s="17"/>
      <c r="AH113" s="17"/>
    </row>
    <row r="114" spans="20:34" x14ac:dyDescent="0.25">
      <c r="T114" s="3"/>
      <c r="U114" s="17"/>
      <c r="V114" s="17"/>
      <c r="W114" s="17"/>
      <c r="X114" s="17"/>
      <c r="Y114" s="17"/>
      <c r="Z114" s="17"/>
      <c r="AA114" s="17"/>
      <c r="AB114" s="25"/>
      <c r="AC114" s="25"/>
      <c r="AD114" s="25"/>
      <c r="AE114" s="25"/>
      <c r="AF114" s="25"/>
      <c r="AG114" s="25"/>
      <c r="AH114" s="25"/>
    </row>
    <row r="115" spans="20:34" ht="15.75" x14ac:dyDescent="0.25">
      <c r="T115" s="3"/>
      <c r="U115" s="16"/>
      <c r="V115" s="17"/>
      <c r="W115" s="17"/>
      <c r="X115" s="17"/>
      <c r="Y115" s="17"/>
      <c r="Z115" s="17"/>
      <c r="AA115" s="17"/>
      <c r="AB115" s="17"/>
      <c r="AC115" s="17"/>
      <c r="AD115" s="17"/>
      <c r="AE115" s="17"/>
      <c r="AF115" s="17"/>
      <c r="AG115" s="17"/>
      <c r="AH115" s="17"/>
    </row>
    <row r="116" spans="20:34" x14ac:dyDescent="0.25">
      <c r="T116" s="3"/>
      <c r="U116" s="17"/>
      <c r="V116" s="17"/>
      <c r="W116" s="17"/>
      <c r="X116" s="17"/>
      <c r="Y116" s="17"/>
      <c r="Z116" s="17"/>
      <c r="AA116" s="17"/>
      <c r="AB116" s="25"/>
      <c r="AC116" s="25"/>
      <c r="AD116" s="25"/>
      <c r="AE116" s="17"/>
      <c r="AF116" s="17"/>
      <c r="AG116" s="17"/>
      <c r="AH116" s="17"/>
    </row>
    <row r="117" spans="20:34" x14ac:dyDescent="0.25">
      <c r="T117" s="3"/>
      <c r="U117" s="17"/>
      <c r="V117" s="17"/>
      <c r="W117" s="17"/>
      <c r="X117" s="17"/>
      <c r="Y117" s="17"/>
      <c r="Z117" s="17"/>
      <c r="AA117" s="17"/>
      <c r="AB117" s="17"/>
      <c r="AC117" s="17"/>
      <c r="AD117" s="17"/>
      <c r="AE117" s="17"/>
      <c r="AF117" s="17"/>
      <c r="AG117" s="17"/>
      <c r="AH117" s="17"/>
    </row>
    <row r="118" spans="20:34" ht="15.75" x14ac:dyDescent="0.25">
      <c r="T118" s="3"/>
      <c r="U118" s="16"/>
      <c r="V118" s="17"/>
      <c r="W118" s="17"/>
      <c r="X118" s="17"/>
      <c r="Y118" s="17"/>
      <c r="Z118" s="17"/>
      <c r="AA118" s="17"/>
      <c r="AB118" s="17"/>
      <c r="AC118" s="17"/>
      <c r="AD118" s="17"/>
      <c r="AE118" s="17"/>
      <c r="AF118" s="17"/>
      <c r="AG118" s="17"/>
      <c r="AH118" s="17"/>
    </row>
    <row r="119" spans="20:34" x14ac:dyDescent="0.25">
      <c r="T119" s="3"/>
      <c r="U119" s="17"/>
      <c r="V119" s="17"/>
      <c r="W119" s="17"/>
      <c r="X119" s="17"/>
      <c r="Y119" s="17"/>
      <c r="Z119" s="17"/>
      <c r="AA119" s="17"/>
      <c r="AB119" s="17"/>
      <c r="AC119" s="17"/>
      <c r="AD119" s="17"/>
      <c r="AE119" s="17"/>
      <c r="AF119" s="17"/>
      <c r="AG119" s="17"/>
      <c r="AH119" s="17"/>
    </row>
    <row r="120" spans="20:34" x14ac:dyDescent="0.25">
      <c r="T120" s="3"/>
      <c r="U120" s="17"/>
      <c r="V120" s="17"/>
      <c r="W120" s="17"/>
      <c r="X120" s="17"/>
      <c r="Y120" s="17"/>
      <c r="Z120" s="17"/>
      <c r="AA120" s="17"/>
      <c r="AB120" s="17"/>
      <c r="AC120" s="17"/>
      <c r="AD120" s="17"/>
      <c r="AE120" s="17"/>
      <c r="AF120" s="17"/>
      <c r="AG120" s="17"/>
      <c r="AH120" s="17"/>
    </row>
    <row r="121" spans="20:34" x14ac:dyDescent="0.25">
      <c r="T121" s="3"/>
      <c r="U121" s="17"/>
      <c r="V121" s="17"/>
      <c r="W121" s="17"/>
      <c r="X121" s="17"/>
      <c r="Y121" s="17"/>
      <c r="Z121" s="17"/>
      <c r="AA121" s="17"/>
      <c r="AB121" s="17"/>
      <c r="AC121" s="17"/>
      <c r="AD121" s="17"/>
      <c r="AE121" s="17"/>
      <c r="AF121" s="17"/>
      <c r="AG121" s="17"/>
      <c r="AH121" s="17"/>
    </row>
    <row r="122" spans="20:34" x14ac:dyDescent="0.25">
      <c r="T122" s="3"/>
      <c r="U122" s="17"/>
      <c r="V122" s="25"/>
      <c r="W122" s="12"/>
      <c r="X122" s="12"/>
      <c r="Y122" s="17"/>
      <c r="Z122" s="17"/>
      <c r="AA122" s="17"/>
      <c r="AB122" s="17"/>
      <c r="AC122" s="17"/>
      <c r="AD122" s="17"/>
      <c r="AE122" s="17"/>
      <c r="AF122" s="17"/>
      <c r="AG122" s="17"/>
      <c r="AH122" s="17"/>
    </row>
    <row r="123" spans="20:34" x14ac:dyDescent="0.25">
      <c r="T123" s="3"/>
      <c r="U123" s="17"/>
      <c r="V123" s="17"/>
      <c r="W123" s="11"/>
      <c r="X123" s="11"/>
      <c r="Y123" s="17"/>
      <c r="Z123" s="17"/>
      <c r="AA123" s="17"/>
      <c r="AB123" s="17"/>
      <c r="AC123" s="17"/>
      <c r="AD123" s="17"/>
      <c r="AE123" s="17"/>
      <c r="AF123" s="17"/>
      <c r="AG123" s="17"/>
      <c r="AH123" s="17"/>
    </row>
    <row r="124" spans="20:34" x14ac:dyDescent="0.25">
      <c r="T124" s="3"/>
      <c r="U124" s="17"/>
      <c r="V124" s="17"/>
      <c r="W124" s="17"/>
      <c r="X124" s="17"/>
      <c r="Y124" s="17"/>
      <c r="Z124" s="17"/>
      <c r="AA124" s="17"/>
      <c r="AB124" s="17"/>
      <c r="AC124" s="17"/>
      <c r="AD124" s="17"/>
      <c r="AE124" s="17"/>
      <c r="AF124" s="17"/>
      <c r="AG124" s="17"/>
      <c r="AH124" s="17"/>
    </row>
    <row r="125" spans="20:34" x14ac:dyDescent="0.25">
      <c r="T125" s="3"/>
      <c r="U125" s="17"/>
      <c r="V125" s="17"/>
      <c r="W125" s="17"/>
      <c r="X125" s="17"/>
      <c r="Y125" s="17"/>
      <c r="Z125" s="17"/>
      <c r="AA125" s="17"/>
      <c r="AB125" s="17"/>
      <c r="AC125" s="17"/>
      <c r="AD125" s="17"/>
      <c r="AE125" s="17"/>
      <c r="AF125" s="17"/>
      <c r="AG125" s="17"/>
      <c r="AH125" s="17"/>
    </row>
    <row r="126" spans="20:34" x14ac:dyDescent="0.25">
      <c r="T126" s="3"/>
    </row>
    <row r="127" spans="20:34" x14ac:dyDescent="0.25">
      <c r="T127" s="3"/>
    </row>
    <row r="128" spans="20:34" x14ac:dyDescent="0.25">
      <c r="T128" s="3"/>
    </row>
    <row r="129" spans="20:20" x14ac:dyDescent="0.25">
      <c r="T129" s="3"/>
    </row>
    <row r="130" spans="20:20" x14ac:dyDescent="0.25">
      <c r="T130" s="3"/>
    </row>
    <row r="131" spans="20:20" x14ac:dyDescent="0.25">
      <c r="T131" s="3"/>
    </row>
    <row r="132" spans="20:20" x14ac:dyDescent="0.25">
      <c r="T132" s="3"/>
    </row>
    <row r="133" spans="20:20" x14ac:dyDescent="0.25">
      <c r="T133" s="3"/>
    </row>
  </sheetData>
  <mergeCells count="34">
    <mergeCell ref="AB61:AD61"/>
    <mergeCell ref="AE59:AG59"/>
    <mergeCell ref="AE60:AG60"/>
    <mergeCell ref="AE61:AG61"/>
    <mergeCell ref="AH59:AJ59"/>
    <mergeCell ref="AH60:AJ60"/>
    <mergeCell ref="AH61:AJ61"/>
    <mergeCell ref="N23:P23"/>
    <mergeCell ref="N24:P24"/>
    <mergeCell ref="N25:P25"/>
    <mergeCell ref="AB59:AD59"/>
    <mergeCell ref="AB60:AD60"/>
    <mergeCell ref="H23:J23"/>
    <mergeCell ref="H24:J24"/>
    <mergeCell ref="H25:J25"/>
    <mergeCell ref="K23:M23"/>
    <mergeCell ref="K24:M24"/>
    <mergeCell ref="K25:M25"/>
    <mergeCell ref="A1:P2"/>
    <mergeCell ref="V59:X59"/>
    <mergeCell ref="V60:X60"/>
    <mergeCell ref="V61:X61"/>
    <mergeCell ref="Y59:AA59"/>
    <mergeCell ref="Y60:AA60"/>
    <mergeCell ref="Y61:AA61"/>
    <mergeCell ref="U1:AJ2"/>
    <mergeCell ref="B23:D23"/>
    <mergeCell ref="B24:D24"/>
    <mergeCell ref="B25:D25"/>
    <mergeCell ref="E23:G23"/>
    <mergeCell ref="E24:G24"/>
    <mergeCell ref="E25:G25"/>
    <mergeCell ref="I3:O3"/>
    <mergeCell ref="R3:S3"/>
  </mergeCells>
  <hyperlinks>
    <hyperlink ref="D6" r:id="rId1" xr:uid="{855212D5-C0D1-F54B-9C53-A8D0EF71A31D}"/>
    <hyperlink ref="G6" r:id="rId2" xr:uid="{C7B89D57-5BB5-1544-8D0C-54D8C0A4147F}"/>
    <hyperlink ref="J6" r:id="rId3" xr:uid="{146DA569-BFA4-2444-96E6-70E9EBC6EF2A}"/>
    <hyperlink ref="P6" r:id="rId4" xr:uid="{EB638EF3-544B-5D47-A979-EA3446330186}"/>
    <hyperlink ref="M6" r:id="rId5" xr:uid="{7D133A72-B41B-F047-AEFB-A4EF8FE870CD}"/>
    <hyperlink ref="D7" r:id="rId6" xr:uid="{CE30C9B3-6926-5442-BC90-3DAD591039DD}"/>
    <hyperlink ref="G7" r:id="rId7" xr:uid="{D01F618E-7694-8F4B-9284-FE876CBFAD0A}"/>
    <hyperlink ref="J7" r:id="rId8" xr:uid="{9E46DA11-47B7-384F-85C3-4A5D92036C14}"/>
    <hyperlink ref="M7" r:id="rId9" xr:uid="{D351494B-FEFB-2A43-884A-9B5A1EE5317D}"/>
    <hyperlink ref="P7" r:id="rId10" xr:uid="{6131DE3F-482F-FB40-9D8D-F01790FCB708}"/>
    <hyperlink ref="D8" r:id="rId11" xr:uid="{EE1320BD-2C98-3047-B08C-C03274E34EFE}"/>
    <hyperlink ref="G8" r:id="rId12" xr:uid="{864FD77F-396B-344C-9D4B-2EC501889255}"/>
    <hyperlink ref="J8" r:id="rId13" xr:uid="{070B7585-CE6A-8943-8968-37B5CE0C0382}"/>
    <hyperlink ref="M8" r:id="rId14" xr:uid="{F24F47F2-5D49-434D-9939-675A2EF58A0B}"/>
    <hyperlink ref="P8" r:id="rId15" xr:uid="{B08FC2E2-E70D-FD4D-AA91-8E31651C3734}"/>
    <hyperlink ref="D9" r:id="rId16" xr:uid="{B844EB04-DCAA-914A-AFC7-42062E97CF27}"/>
    <hyperlink ref="G9" r:id="rId17" xr:uid="{59F2F355-87EB-C44C-BB84-DF3A78801163}"/>
    <hyperlink ref="P9" r:id="rId18" xr:uid="{D7913E15-5E1F-5B4C-AE6F-BCD91BF95346}"/>
    <hyperlink ref="J9" r:id="rId19" location="google_vignette" xr:uid="{369E612E-F3F4-9A43-AFCF-337AA4634AA9}"/>
    <hyperlink ref="M9" r:id="rId20" xr:uid="{55506AED-3401-6F40-9021-3BDD2B3EAF44}"/>
    <hyperlink ref="D10" r:id="rId21" xr:uid="{6E582434-460E-AB45-BE04-6F28B5656D0C}"/>
    <hyperlink ref="G10" r:id="rId22" xr:uid="{BA4D5D0C-64AE-C848-9BF3-E883F54F95BB}"/>
    <hyperlink ref="P10" r:id="rId23" xr:uid="{57452971-EB04-074E-8535-6B2384C90722}"/>
    <hyperlink ref="M10" r:id="rId24" xr:uid="{0953FE67-9F7B-8043-8037-369C3AAB7D92}"/>
    <hyperlink ref="J10" r:id="rId25" xr:uid="{A3370900-9091-D94E-82E5-9F8ADC960EAA}"/>
    <hyperlink ref="D11" r:id="rId26" xr:uid="{7F3FCA97-8414-3B4A-A601-29D2B9626ACC}"/>
    <hyperlink ref="G11" r:id="rId27" xr:uid="{E16E31C5-A476-DC48-A83D-BF20CAB0182D}"/>
    <hyperlink ref="J11" r:id="rId28" xr:uid="{6433EB68-3C76-8547-B9F2-1C45D82B0455}"/>
    <hyperlink ref="P11" r:id="rId29" location=":~:text=Anna%20Katharina%20Müller%20Marín%20ostenta,Alta%20Dirección%20de%20Empresas%20Competitivas." xr:uid="{0565B3DE-E476-6846-BA11-F165D6D889B9}"/>
    <hyperlink ref="M11" r:id="rId30" location=":~:text=Anna%20Katharina%20Müller%20Marín%20ostenta,Alta%20Dirección%20de%20Empresas%20Competitivas." xr:uid="{11E9ADE9-3335-5C49-8C28-A78CB6EFE4CC}"/>
    <hyperlink ref="D12" r:id="rId31" xr:uid="{65361C54-B65B-9F4D-A296-70D9782321B5}"/>
    <hyperlink ref="G12" r:id="rId32" xr:uid="{40E0D020-B815-8940-AB60-604B5A83C428}"/>
    <hyperlink ref="P12" r:id="rId33" xr:uid="{F5BD3910-7570-9F4F-BB69-B39BC7AEA533}"/>
    <hyperlink ref="M12" r:id="rId34" xr:uid="{A45C6580-C880-BC4C-A07F-07DB01DCE410}"/>
    <hyperlink ref="J12" r:id="rId35" xr:uid="{49E6F3F9-B8DB-2A42-A05F-DB3FAF97FEC8}"/>
    <hyperlink ref="J13" r:id="rId36" xr:uid="{E8E5D018-4FDF-F34E-9CDA-7753531DFEB8}"/>
    <hyperlink ref="M13" r:id="rId37" xr:uid="{3903D11C-B295-0E4D-BC6E-2CAE3CA99448}"/>
    <hyperlink ref="P13" r:id="rId38" xr:uid="{62A0179C-B2A6-974F-9276-8C9BBDE8E960}"/>
    <hyperlink ref="D14" r:id="rId39" xr:uid="{1A1D4D8B-3DC9-6040-91A2-81B731C5EF4A}"/>
    <hyperlink ref="G14" r:id="rId40" xr:uid="{7779E33F-0F10-524D-B408-F2F20941F358}"/>
    <hyperlink ref="P14" r:id="rId41" location=":~:text=El%20ministro%20de%20Agricultura%20y,Hacienda%2C%20particularmente%20en%20materia%20tributaria." xr:uid="{2A874213-5656-E747-BB9E-BAFF521692D2}"/>
    <hyperlink ref="J14" r:id="rId42" xr:uid="{1B096D3B-2AF2-9049-9435-7D1BFAB3B29D}"/>
    <hyperlink ref="M14" r:id="rId43" xr:uid="{54551C87-EA13-3D41-BDA9-02CBC04AF48E}"/>
    <hyperlink ref="D15" r:id="rId44" xr:uid="{B9A871EB-F9BE-034A-9106-2FAF6D947C77}"/>
    <hyperlink ref="G15" r:id="rId45" xr:uid="{8C901BD7-0AB7-5846-9B42-112AC57325AB}"/>
    <hyperlink ref="P15" r:id="rId46" xr:uid="{20949EBC-1387-FC46-B8B0-4FFD9A6888BE}"/>
    <hyperlink ref="J15" r:id="rId47" xr:uid="{27A711B6-C73C-994A-8DDD-DEFC14667A63}"/>
    <hyperlink ref="M15" r:id="rId48" xr:uid="{6872AF2E-36F1-6D4B-8455-E0D3E9050025}"/>
    <hyperlink ref="D16" r:id="rId49" xr:uid="{0954647E-72F2-3244-B280-3C883FACF821}"/>
    <hyperlink ref="G16" r:id="rId50" xr:uid="{FDD18009-4F36-8848-BFB2-B0430FB65280}"/>
    <hyperlink ref="D17" r:id="rId51" xr:uid="{A36BC3B2-57B0-2541-9AA2-C1CF5E440321}"/>
    <hyperlink ref="G17" r:id="rId52" xr:uid="{17B3A56A-1FC3-BC43-8359-2F624FACFD62}"/>
    <hyperlink ref="D18" r:id="rId53" xr:uid="{C18703C2-D63E-1B42-9520-C32385859C23}"/>
    <hyperlink ref="G18" r:id="rId54" xr:uid="{964E3593-49B0-224A-8337-4EC4FEDF6F24}"/>
    <hyperlink ref="D19" r:id="rId55" xr:uid="{41AC4C61-8989-414E-B497-67F7C051331C}"/>
    <hyperlink ref="G19" r:id="rId56" xr:uid="{7D90601F-6AE5-CF43-86D6-74BCBD806559}"/>
    <hyperlink ref="D20" r:id="rId57" xr:uid="{32D93606-F872-CB4C-96F0-B5B9F2B03217}"/>
    <hyperlink ref="G20" r:id="rId58" xr:uid="{980DD3FC-F9B6-6A42-992A-0385B8D28995}"/>
    <hyperlink ref="D21" r:id="rId59" xr:uid="{543B2E66-9757-BE4C-BBC9-AD8F94261045}"/>
    <hyperlink ref="G21" r:id="rId60" xr:uid="{B7D00C8A-2E29-9347-B371-C5E1653CD2BE}"/>
    <hyperlink ref="D22" r:id="rId61" xr:uid="{5223AB07-8CC5-764C-9858-10C8915B8CC2}"/>
    <hyperlink ref="G22" r:id="rId62" xr:uid="{55608322-C2B3-6044-A640-6612E1AFD451}"/>
    <hyperlink ref="P16" r:id="rId63" location=":~:text=Andrés%20Romero%20Rodríguez%20tomó%20posesión,el%201%20de%20febrero%202023." xr:uid="{C2C7BCAA-F78D-4D4F-9592-1E9648BE8168}"/>
    <hyperlink ref="M16" r:id="rId64" location=":~:text=Andrés%20Romero%20Rodríguez%20tomó%20posesión,el%201%20de%20febrero%202023." xr:uid="{E49665B9-69E0-274A-8658-A19165C233CD}"/>
    <hyperlink ref="J16" r:id="rId65" location=":~:text=La%20abogada%20y%20magistrada%20suplente,el%20Gobierno%20de%20Rodrigo%20Chaves." xr:uid="{86681D32-CD7C-A246-AD40-062EDB17A7DD}"/>
    <hyperlink ref="P17" r:id="rId66" xr:uid="{11274F9A-1B58-1C4E-98DE-25877AF24C9C}"/>
    <hyperlink ref="J17" r:id="rId67" xr:uid="{46B2F9DA-5DCE-8E4C-B6B2-1581968200B1}"/>
    <hyperlink ref="M17" r:id="rId68" xr:uid="{7B85FAA9-3456-D048-A01A-1BD9DC61B62B}"/>
    <hyperlink ref="P18" r:id="rId69" location=":~:text=La%20Señora%20Laura%20Fernández%20Delgado,enfoque%20en%20la%20modernización%20y" xr:uid="{B76F2911-3BB7-4C45-8728-2E778F2FBD45}"/>
    <hyperlink ref="J18" r:id="rId70" xr:uid="{26D1EB23-88F5-7845-9635-DFF035694C59}"/>
    <hyperlink ref="M18" r:id="rId71" location=":~:text=La%20Señora%20Laura%20Fernández%20Delgado,enfoque%20en%20la%20modernización%20y" xr:uid="{8C38FAE9-0955-3C4A-A2D3-2D31119328BA}"/>
    <hyperlink ref="P19" r:id="rId72" xr:uid="{D4E7A064-EB80-DB49-BA8A-F9A61C2D6A8F}"/>
    <hyperlink ref="J19" r:id="rId73" xr:uid="{4353CE3E-6501-EB4A-8A44-DBA8BC316A66}"/>
    <hyperlink ref="M19" r:id="rId74" xr:uid="{064ED6F9-164B-1542-BA59-3A325205C2BF}"/>
    <hyperlink ref="P20" r:id="rId75" xr:uid="{9F17ED99-FFF7-6449-B7B6-78D04A3580F0}"/>
    <hyperlink ref="J20" r:id="rId76" xr:uid="{B2604847-51A2-694B-969E-1B8FC3758B4C}"/>
    <hyperlink ref="M20" r:id="rId77" xr:uid="{218C5512-AE72-5C46-8E58-D962DF680CC4}"/>
    <hyperlink ref="P21" r:id="rId78" location=":~:text=Tovar%20Rivera%2C%20es%20miembro%20del,OCDE%20(Junio%2C%202023)." xr:uid="{5F9EC922-FD4B-E746-80B5-066AD3FF6686}"/>
    <hyperlink ref="J21" r:id="rId79" xr:uid="{3DA3EC9D-0D4F-974E-AC83-D21E421D20DE}"/>
    <hyperlink ref="M21" r:id="rId80" location=":~:text=Tovar%20Rivera%2C%20es%20miembro%20del,OCDE%20(Junio%2C%202023)." xr:uid="{DB695382-BAB6-DE40-8A72-8B34909251BB}"/>
    <hyperlink ref="P22" r:id="rId81" xr:uid="{416CAEC9-56B1-FA49-8F0F-F0F31D97B060}"/>
    <hyperlink ref="M22" r:id="rId82" xr:uid="{EFC8C06B-0AB7-2343-B89E-0ECFB8331170}"/>
    <hyperlink ref="J22" r:id="rId83" xr:uid="{70EC9288-0CA7-A344-94CF-3E865B105736}"/>
    <hyperlink ref="X5" r:id="rId84" xr:uid="{BB55EAD9-92AC-EA4A-B58F-DD002481FB68}"/>
    <hyperlink ref="X6" r:id="rId85" xr:uid="{C5AB543B-AD78-5140-A828-30ED29CEB8AC}"/>
    <hyperlink ref="X8" r:id="rId86" xr:uid="{310BD904-E39C-DA46-A6A6-74F28E74E093}"/>
    <hyperlink ref="X9" r:id="rId87" xr:uid="{D132D3D2-2489-9C4B-9919-34AF2E0B9C0B}"/>
    <hyperlink ref="X11" r:id="rId88" xr:uid="{AB180112-2412-CC40-9F5A-2D7B4F95D8D5}"/>
    <hyperlink ref="X12" r:id="rId89" xr:uid="{75B9D786-3028-7042-9DCB-F1925E33F817}"/>
    <hyperlink ref="X14" r:id="rId90" xr:uid="{727E0DC5-9074-AC49-88B6-F8B1D68D3FCF}"/>
    <hyperlink ref="X15" r:id="rId91" xr:uid="{D7A95A4B-6124-EF47-B904-328C2BEDE9FF}"/>
    <hyperlink ref="X16" r:id="rId92" xr:uid="{01D724A1-6D41-0F4C-9E8A-FB7FFC6B2CE0}"/>
    <hyperlink ref="X19" r:id="rId93" xr:uid="{B7C75575-221A-1E43-B929-34C41F599595}"/>
    <hyperlink ref="X20" r:id="rId94" xr:uid="{995FA0F5-FE38-6C4E-AD97-C4C7A298827C}"/>
    <hyperlink ref="X21" r:id="rId95" xr:uid="{C2A61E31-72B0-7441-A070-D8F9A4F17830}"/>
    <hyperlink ref="AA5" r:id="rId96" xr:uid="{85CFF5C9-B096-114F-9DA0-3B0D50D6B022}"/>
    <hyperlink ref="AD5" r:id="rId97" xr:uid="{39A85513-BA7D-854D-8D67-77F338C70B25}"/>
    <hyperlink ref="AG5" r:id="rId98" xr:uid="{A4A66C21-23A9-DE4D-8D53-4CEB70F04D80}"/>
    <hyperlink ref="AJ5" r:id="rId99" xr:uid="{875F16D0-FBF4-A84F-9CE0-9E0811EC38CF}"/>
    <hyperlink ref="AA6" r:id="rId100" xr:uid="{74ED6882-2412-9943-9420-61C858682883}"/>
    <hyperlink ref="AD6" r:id="rId101" xr:uid="{A93B4DC8-6AA1-934F-B1E7-FD284A451B50}"/>
    <hyperlink ref="AG6" r:id="rId102" xr:uid="{0E233D33-A0D3-8B44-88D5-6B9ECEA96CDD}"/>
    <hyperlink ref="AJ6" r:id="rId103" xr:uid="{5949D397-659F-034B-8790-8322F2280AF3}"/>
    <hyperlink ref="AD8" r:id="rId104" xr:uid="{EB40868B-5BCB-1A47-94E4-E16DC4731811}"/>
    <hyperlink ref="AG8" r:id="rId105" location=":~:text=Rodrigo%20Chaves%20Robles%2C%20nombra%20al,21%20de%20junio%20del%202023." xr:uid="{17D98B14-193F-454C-8C6B-D38DCA463BF0}"/>
    <hyperlink ref="AJ8" r:id="rId106" xr:uid="{B4976508-C310-614F-BFAD-B6EE52E3B6C8}"/>
    <hyperlink ref="AA8" r:id="rId107" xr:uid="{6C0B1451-1700-4045-8FB9-947325548E64}"/>
    <hyperlink ref="AA9" r:id="rId108" xr:uid="{F9783383-ED57-6345-BD06-58199BF4BA94}"/>
    <hyperlink ref="AG9" r:id="rId109" xr:uid="{7389D9FF-2AAD-0F48-8EBD-C5095F7C9530}"/>
    <hyperlink ref="AJ9" r:id="rId110" xr:uid="{FA669827-8C36-9F46-BEAB-BFDB84BFEF66}"/>
    <hyperlink ref="AD9" r:id="rId111" xr:uid="{A0AD9CE8-DD55-9848-B42C-6D52FB270AFC}"/>
    <hyperlink ref="AD11" r:id="rId112" xr:uid="{B29C5457-75DD-6142-97E5-04DABB8F5379}"/>
    <hyperlink ref="AA11" r:id="rId113" xr:uid="{D16A2EBF-1ADF-1247-9373-6BD7DCC5DB22}"/>
    <hyperlink ref="AG11" r:id="rId114" xr:uid="{6842CFE6-B817-B44F-BFDD-5FA2A9C66C54}"/>
    <hyperlink ref="AJ11" r:id="rId115" xr:uid="{1E1FDD49-D3CD-B54D-BFF8-2D7CD5675075}"/>
    <hyperlink ref="AA12" r:id="rId116" xr:uid="{E386BE7E-B72E-F647-9F2F-BDF251C87FCF}"/>
    <hyperlink ref="AD12" r:id="rId117" xr:uid="{C4A4510C-056A-4E48-8BCD-895077227185}"/>
    <hyperlink ref="AG12" r:id="rId118" xr:uid="{EB6A111B-41EB-7941-8248-78AD42BB8B89}"/>
    <hyperlink ref="AJ12" r:id="rId119" xr:uid="{5059C828-61A5-8C4F-A341-F5AAB81A5137}"/>
    <hyperlink ref="AA14" r:id="rId120" xr:uid="{36197021-237C-2748-8EB7-104868C00B27}"/>
    <hyperlink ref="AD14" r:id="rId121" xr:uid="{216321BE-9354-764D-9554-A3C453CDA205}"/>
    <hyperlink ref="AG14" r:id="rId122" xr:uid="{31E6157C-0988-4748-8684-6637CC4B1102}"/>
    <hyperlink ref="AJ14" r:id="rId123" location="HERMES_ACCORDION_1_3" xr:uid="{A0184A9C-FF40-A040-A64D-673197A07157}"/>
    <hyperlink ref="AJ15" r:id="rId124" location="HERMES_ACCORDION_1_3" xr:uid="{603D8F8E-E2B2-DC4A-B8EB-B5BECBEB499D}"/>
    <hyperlink ref="AJ16" r:id="rId125" location="HERMES_ACCORDION_1_3" xr:uid="{D4A9833E-84B8-7A4C-A10D-06D665ECE1D6}"/>
    <hyperlink ref="AJ17" r:id="rId126" location="HERMES_ACCORDION_1_3" xr:uid="{6946A58D-3AF8-D64F-9CA1-8B3AEB03A953}"/>
    <hyperlink ref="AA15" r:id="rId127" xr:uid="{E24B571A-09B6-1348-9A9D-768A4D42B7E6}"/>
    <hyperlink ref="AD15" r:id="rId128" xr:uid="{4CEA36BA-8BA0-C04D-97D3-54B98B5D6C34}"/>
    <hyperlink ref="AD16" r:id="rId129" xr:uid="{3673EDE6-8DF8-0543-B4EA-8F8497C1419D}"/>
    <hyperlink ref="AG15" r:id="rId130" xr:uid="{7B3FE3E1-02CC-FB40-81ED-7B905D42D497}"/>
    <hyperlink ref="AA16" r:id="rId131" xr:uid="{B8A10A75-C068-EB49-A52D-70892EF06E49}"/>
    <hyperlink ref="AG16" r:id="rId132" xr:uid="{82473E02-923C-014F-B286-C9BE6EB6BD17}"/>
    <hyperlink ref="AD17" r:id="rId133" xr:uid="{A6EC89C4-5529-DD4C-B55C-76BA710EE129}"/>
    <hyperlink ref="AG17" r:id="rId134" xr:uid="{B52FFEAF-3BD0-D249-B924-9CF34B83862F}"/>
    <hyperlink ref="X17" r:id="rId135" xr:uid="{ED13A8E5-C423-F245-B072-4E218933DA78}"/>
    <hyperlink ref="AA17" r:id="rId136" xr:uid="{FF5D6019-B4A6-6E48-9973-0B6C4B40AA67}"/>
    <hyperlink ref="AA19" r:id="rId137" xr:uid="{C3AF1A9B-2E06-2941-89A3-1A23C58DB319}"/>
    <hyperlink ref="AD19" r:id="rId138" location=":~:text=Exleine%20S%C3%A1nchez%20Torres%2C%20funcionario%20judicial,Estrat%C3%A9gica%2C%20Carolina%20Castro%20del%20Castillo." xr:uid="{452EFD85-60D4-0144-8C8A-AA2642A268C5}"/>
    <hyperlink ref="AG19" r:id="rId139" xr:uid="{E879A21A-D551-7C47-B9EB-52CABCC9393B}"/>
    <hyperlink ref="AJ19" r:id="rId140" display="https://www.mjp.go.cr/Acerca/Jerarcas?nom=viceministraPaz-ErickaMadrizChinchilla" xr:uid="{605645A9-D0F6-884C-B669-945E3CE5A1D2}"/>
    <hyperlink ref="AA20" r:id="rId141" xr:uid="{419E0730-3E37-8744-BC99-84F617D9FDBD}"/>
    <hyperlink ref="AD20" r:id="rId142" location=":~:text=Exleine%20S%C3%A1nchez%20Torres%2C%20funcionario%20judicial,Estrat%C3%A9gica%2C%20Carolina%20Castro%20del%20Castillo." xr:uid="{E960D556-0D57-3B4A-9B7D-21F66574C839}"/>
    <hyperlink ref="AG20" r:id="rId143" location=":~:text=Exleine%20S%C3%A1nchez%20Torres%2C%20funcionario%20judicial,Estrat%C3%A9gica%2C%20Carolina%20Castro%20del%20Castillo." xr:uid="{91781131-8B66-A543-804E-75B1859DF4AD}"/>
    <hyperlink ref="AJ20" r:id="rId144" xr:uid="{F3E09BF9-BDC8-7947-A25E-41108104002E}"/>
    <hyperlink ref="AA21" r:id="rId145" xr:uid="{4A030C0F-946E-7A4A-B589-AE954DA7F451}"/>
    <hyperlink ref="AD21" r:id="rId146" xr:uid="{16B6BD4D-BC97-5741-A9DA-9E0B9E5EEBAE}"/>
    <hyperlink ref="AJ21" r:id="rId147" xr:uid="{A40770B7-EC40-8342-9733-5334CD3FAD11}"/>
    <hyperlink ref="AG21" r:id="rId148" xr:uid="{9117D289-BD2B-DE41-B322-D0F43E267837}"/>
    <hyperlink ref="X23" r:id="rId149" location=":~:text=Del%202018%20al%202019%20fue,desde%20la%20Fundaci%C3%B3n%20Omar%20Dengo." xr:uid="{C82DA9E0-63F1-6247-9E3D-AA8B49C91FB0}"/>
    <hyperlink ref="AA23" r:id="rId150" location=":~:text=Del%202018%20al%202019%20fue,desde%20la%20Fundaci%C3%B3n%20Omar%20Dengo." xr:uid="{AF10E746-9502-864B-8475-3CA4A1072A13}"/>
    <hyperlink ref="AD23" r:id="rId151" xr:uid="{ED8BDC42-72EC-8048-9562-E5015BC2054E}"/>
    <hyperlink ref="AG23" r:id="rId152" xr:uid="{7CC940F7-1F01-B244-B088-E5E6EF464B87}"/>
    <hyperlink ref="AJ23" r:id="rId153" xr:uid="{E15C3B73-2332-E941-A0C0-053D465149CA}"/>
    <hyperlink ref="X25" r:id="rId154" xr:uid="{4C03EF90-0DD5-824E-8FDC-4A45F50921DC}"/>
    <hyperlink ref="AA25" r:id="rId155" xr:uid="{A8305259-51FF-0844-9647-1A44D529B319}"/>
    <hyperlink ref="AD25" r:id="rId156" xr:uid="{14618EF2-3485-7644-A194-F08F1DCAE94F}"/>
    <hyperlink ref="AG25" r:id="rId157" location=":~:text=Lunes%2011%20de%20setiembre%2C%202023,Administraci%C3%B3n%20de%20Servicios%20de%20Salud." xr:uid="{EA854412-85A3-EA49-A4A4-F5D9DC2D7833}"/>
    <hyperlink ref="AJ25" r:id="rId158" location=":~:text=Lunes%2011%20de%20setiembre%2C%202023,Administraci%C3%B3n%20de%20Servicios%20de%20Salud." xr:uid="{83261BA5-E42F-664F-9AF9-1367D076564C}"/>
    <hyperlink ref="X26" r:id="rId159" xr:uid="{9FCCD774-9F30-FA44-B686-A46540EC27CB}"/>
    <hyperlink ref="AA26" r:id="rId160" display="https://www.ministeriodesalud.go.cr/index.php/biblioteca-de-archivos-left/documentos-ministerio-de-salud/ministerio-de-salud/informes-institucionales/informes-de-gestion/informes-de-gestion-viveminitros-as/4828-informe-final-de-gestion-dr-pedro-gonzalez-morera-viceministro-de-salud/file" xr:uid="{BC7A913D-9127-8C4C-93AE-F3D34139DC01}"/>
    <hyperlink ref="AD26" r:id="rId161" xr:uid="{5573B1E0-3627-4B42-A2CA-3F1ADF64A228}"/>
    <hyperlink ref="AG26" r:id="rId162" xr:uid="{9ED03410-25D7-C546-835D-E73506AC1C9C}"/>
    <hyperlink ref="AJ26" r:id="rId163" xr:uid="{73E78246-048D-054D-8A9E-2E3B0124272D}"/>
    <hyperlink ref="X28" r:id="rId164" xr:uid="{4A89B3D4-6644-984A-B05F-A5C86BFB9F1F}"/>
    <hyperlink ref="AA28" r:id="rId165" xr:uid="{750E92A6-A7EC-AE48-8F8C-A5B1788FC4D2}"/>
    <hyperlink ref="AD28" r:id="rId166" xr:uid="{25AAC704-DA0B-3E40-9F64-F1C4222D072D}"/>
    <hyperlink ref="AG28" r:id="rId167" xr:uid="{A90B64ED-3F9A-7F45-9115-E8E28742C3D4}"/>
    <hyperlink ref="AJ28" r:id="rId168" xr:uid="{932C4C64-BA2B-5D48-B7D3-8CE314E30EAD}"/>
    <hyperlink ref="X29" r:id="rId169" xr:uid="{BFB79C1C-326F-EB43-9BF9-C6AD20A66D41}"/>
    <hyperlink ref="AA29" r:id="rId170" display="https://www.asamblea.go.cr/glcp/Consultas%20de%20proyectos%20de%20ley%20a%20instituciones%20orde/22.188%20Plazo%20para%20responder%20hasta%20el%208%20de%20octubre%20de%202021/22.188%20Ministerio%20de%20Obras%20P%C3%BAblicas%20y%20Transportes%20624%2028-9-2021.pdf" xr:uid="{003C38E6-5AE0-9C48-A8F0-D3F717833692}"/>
    <hyperlink ref="AG29" r:id="rId171" xr:uid="{FDF013F4-CC12-1C46-9D39-F0A27B7A8608}"/>
    <hyperlink ref="AJ29" r:id="rId172" xr:uid="{1236463B-F193-A344-B61E-D093D7A49F59}"/>
    <hyperlink ref="X31" r:id="rId173" xr:uid="{75259EFF-FA2F-8744-9C89-59625829BD61}"/>
    <hyperlink ref="AA31" r:id="rId174" xr:uid="{9A6E7E6A-6E1D-6349-BA9E-B3ACC68F4344}"/>
    <hyperlink ref="AD31" r:id="rId175" xr:uid="{4308BE7B-9E45-144F-A7B1-C4D5AB4599D2}"/>
    <hyperlink ref="AG31" r:id="rId176" xr:uid="{6ED9AF0B-6820-9343-9CAD-B6A22C58BCF8}"/>
    <hyperlink ref="AJ31" r:id="rId177" xr:uid="{173DFDF1-B0DC-DA4A-BEAF-4BD16D93F47B}"/>
    <hyperlink ref="X32" r:id="rId178" xr:uid="{898114D1-F478-F244-8040-598A6F374CC0}"/>
    <hyperlink ref="AA32" r:id="rId179" xr:uid="{3A9CA5A9-3359-314B-BF6B-44D81EAC81C1}"/>
    <hyperlink ref="AD32" r:id="rId180" xr:uid="{27014EF6-B650-A64C-9B07-995C82371BAE}"/>
    <hyperlink ref="AG32" r:id="rId181" xr:uid="{EB7C0397-D0D2-AF45-870D-83C13A077326}"/>
    <hyperlink ref="AJ32" r:id="rId182" xr:uid="{C1B71836-0855-2641-A973-7622161380DC}"/>
    <hyperlink ref="X34" r:id="rId183" xr:uid="{EC943F91-72ED-B648-88E0-D631E377A961}"/>
    <hyperlink ref="AA34" r:id="rId184" xr:uid="{8C44084E-DA51-D34D-A1DA-B674C65A7D95}"/>
    <hyperlink ref="AD34" r:id="rId185" xr:uid="{4ACC3AE6-67FE-774B-8E0E-F314C6BB8F66}"/>
    <hyperlink ref="AG34" r:id="rId186" xr:uid="{33783CA4-C354-6842-BA05-647F47558C19}"/>
    <hyperlink ref="AJ34" r:id="rId187" xr:uid="{478930B6-639B-D14A-9137-8B1FE259A8FB}"/>
    <hyperlink ref="X35" r:id="rId188" xr:uid="{E2A16793-83B1-664B-B754-5D8AD542C3BA}"/>
    <hyperlink ref="AA35" r:id="rId189" xr:uid="{8345A65E-CA0D-5141-B9D0-AA2A724A9014}"/>
    <hyperlink ref="AD35" r:id="rId190" xr:uid="{E91CD469-421B-794F-825C-87D39454B354}"/>
    <hyperlink ref="AG35" r:id="rId191" xr:uid="{10354818-A087-664F-9C6F-6D8816046412}"/>
    <hyperlink ref="AJ35" r:id="rId192" xr:uid="{FC8037E4-8269-514E-92EF-AD270D6B32E2}"/>
    <hyperlink ref="X37" r:id="rId193" xr:uid="{2F5A626A-87F9-BB42-9C68-2EDBA7F5AF20}"/>
    <hyperlink ref="AA37" r:id="rId194" xr:uid="{A082B67D-FC67-A24B-8765-77016AEECDF6}"/>
    <hyperlink ref="AD37" r:id="rId195" xr:uid="{F1FCC460-364B-104B-81DF-0FCD9A95D131}"/>
    <hyperlink ref="AD38" r:id="rId196" xr:uid="{B6B2BC40-AD21-C246-978A-DE4F7EB69402}"/>
    <hyperlink ref="AG37" r:id="rId197" xr:uid="{29458C98-F8BA-0445-8C97-4BBEBBAA1369}"/>
    <hyperlink ref="AJ37" r:id="rId198" xr:uid="{C89100A5-A9DE-6B41-BE73-74CB55C9422F}"/>
    <hyperlink ref="X38" r:id="rId199" xr:uid="{BD35EBC7-A069-2341-BEC2-E157DAC99BE3}"/>
    <hyperlink ref="AA38" r:id="rId200" xr:uid="{09E78278-AF09-D94A-94B6-A81C13F4C99B}"/>
    <hyperlink ref="AG38" r:id="rId201" xr:uid="{E9E6EA87-93E5-7741-9946-B759761FE555}"/>
    <hyperlink ref="AJ38" r:id="rId202" xr:uid="{2940C678-5524-744D-93EA-C5DB6EFE4B52}"/>
    <hyperlink ref="X39" r:id="rId203" xr:uid="{ECFFA60E-5F57-B349-A066-8E4963EBC684}"/>
    <hyperlink ref="AA39" r:id="rId204" xr:uid="{F386E4FC-8F86-5A4E-9CE2-4E4921BC82A3}"/>
    <hyperlink ref="AJ41" r:id="rId205" xr:uid="{3B7EA3A9-11ED-4049-A5F0-E49BBC5BEEE2}"/>
    <hyperlink ref="AJ42" r:id="rId206" xr:uid="{0ED96B98-DB22-C64A-A876-6F0E126D3BAB}"/>
    <hyperlink ref="AJ43" r:id="rId207" xr:uid="{AB2E9931-EDB2-AA41-A67A-5A376663B5C3}"/>
    <hyperlink ref="X41" r:id="rId208" xr:uid="{EA354C3B-23C6-B841-826F-300F5DCD9DD7}"/>
    <hyperlink ref="AA41" r:id="rId209" xr:uid="{4CEEDDEE-FC75-CD4D-9785-31255D4F2765}"/>
    <hyperlink ref="AD41" r:id="rId210" xr:uid="{2EB6D2A5-494E-7347-8957-83F930272F77}"/>
    <hyperlink ref="AG41" r:id="rId211" xr:uid="{4C3CFD32-B598-A54F-9D27-24B0C87D12B5}"/>
    <hyperlink ref="X42" r:id="rId212" xr:uid="{DB3F1BA1-E806-8045-BA1A-92B63E71F329}"/>
    <hyperlink ref="AA42" r:id="rId213" xr:uid="{05E2E516-135C-A642-9893-C108BBDEC73A}"/>
    <hyperlink ref="AD42" r:id="rId214" xr:uid="{AF12BB71-76AD-4443-8F88-31CE4667128C}"/>
    <hyperlink ref="AG42" r:id="rId215" xr:uid="{6083776A-83DD-5C41-AD4A-DE04DB5F4DE0}"/>
    <hyperlink ref="X43" r:id="rId216" xr:uid="{0F137C2F-A3B1-9F48-8F0E-F34B0E02101C}"/>
    <hyperlink ref="AA43" r:id="rId217" xr:uid="{8F883D3F-F150-FE42-83BE-4B3D0FD0049C}"/>
    <hyperlink ref="AD43" r:id="rId218" xr:uid="{CB92A87A-4E07-3147-A493-B7B6590CEC55}"/>
    <hyperlink ref="AG43" r:id="rId219" xr:uid="{1134A232-620A-8947-8D0C-35B872922609}"/>
    <hyperlink ref="AA45" r:id="rId220" xr:uid="{4B5E66C9-DD45-E14B-9BDC-B2D677215062}"/>
    <hyperlink ref="AD45" r:id="rId221" xr:uid="{37168F09-480A-1F41-B430-08EE0BF6201F}"/>
    <hyperlink ref="AG45" r:id="rId222" xr:uid="{D0B70877-1FDE-3D46-9505-12F58CC2A6E9}"/>
    <hyperlink ref="AJ45" r:id="rId223" xr:uid="{A827922D-9865-5E4B-B088-1E146AAE8278}"/>
    <hyperlink ref="AJ46" r:id="rId224" xr:uid="{5A02E643-43C0-6A41-B664-624E8FA54D8C}"/>
    <hyperlink ref="AD46" r:id="rId225" xr:uid="{DE9E2044-7D9D-F84A-A950-AE85D6F2E9C3}"/>
    <hyperlink ref="AG46" r:id="rId226" xr:uid="{B4809E51-FDCF-C341-8884-03B4BE43A6DD}"/>
    <hyperlink ref="X48" r:id="rId227" xr:uid="{ADB5E72D-3B70-F945-8950-275477D917BB}"/>
    <hyperlink ref="AA48" r:id="rId228" xr:uid="{0B19703F-19BF-3949-A332-45949B8A741B}"/>
    <hyperlink ref="AD48" r:id="rId229" xr:uid="{D623FBBA-43E0-F44E-8337-ECE545846508}"/>
    <hyperlink ref="AG48" r:id="rId230" xr:uid="{19CEA4D6-1561-B241-9DD2-D11C5FD65180}"/>
    <hyperlink ref="AJ48" r:id="rId231" xr:uid="{60CB1EA5-5A95-5146-8E2D-B09C3742FB0E}"/>
    <hyperlink ref="X50" r:id="rId232" xr:uid="{4FFE100C-B5FD-7641-A9B9-A4E15314BB7D}"/>
    <hyperlink ref="X51" r:id="rId233" xr:uid="{76061166-2F3F-0E40-8360-B50586FA9192}"/>
    <hyperlink ref="AA50" r:id="rId234" xr:uid="{5FCAAA29-D866-5D45-A015-CD70C692CD6C}"/>
    <hyperlink ref="AD50" r:id="rId235" xr:uid="{5E1711B4-EDFF-0548-A0C5-8CA16573D02D}"/>
    <hyperlink ref="AD51" r:id="rId236" xr:uid="{2C427935-9246-D24F-97C8-8A7AC72D7114}"/>
    <hyperlink ref="AG50" r:id="rId237" xr:uid="{E50DD4AA-F1B7-1345-980D-7904C798857B}"/>
    <hyperlink ref="AG51" r:id="rId238" xr:uid="{52427EAE-5104-E045-AFCB-BE4AD9A2AF17}"/>
    <hyperlink ref="AJ50" r:id="rId239" xr:uid="{459A7802-A3B7-D943-8B3A-70FB17DDD28F}"/>
    <hyperlink ref="AJ51" r:id="rId240" xr:uid="{6BF294BA-9476-914B-B1D1-F7F1D5F7EBD9}"/>
    <hyperlink ref="X53" r:id="rId241" xr:uid="{9932C158-99CC-3045-A740-7F8254EB505D}"/>
    <hyperlink ref="AA53" r:id="rId242" xr:uid="{F914B72D-8935-B843-AD3E-C59C24E04AE5}"/>
    <hyperlink ref="AD53" r:id="rId243" xr:uid="{AD15DD6A-9740-C447-A13F-3CEB6088CFA1}"/>
    <hyperlink ref="X54" r:id="rId244" xr:uid="{793BEBCF-0431-5747-8C04-212FFEB5FF26}"/>
    <hyperlink ref="AA54" r:id="rId245" xr:uid="{C0072ABE-8F4C-7D49-A916-413DD43B9E25}"/>
    <hyperlink ref="AD54" r:id="rId246" xr:uid="{920BAF6B-9344-9F4C-8B31-91B818A0CC32}"/>
    <hyperlink ref="AJ54" r:id="rId247" xr:uid="{387CBFE9-545E-984A-92A9-178801E1AA9A}"/>
    <hyperlink ref="AG54" r:id="rId248" xr:uid="{04CC8D50-8BEF-CE4C-A2EE-006C4DC86AE2}"/>
    <hyperlink ref="X55" r:id="rId249" xr:uid="{A5116F41-E670-9F4A-A139-DE40DB337297}"/>
    <hyperlink ref="AA55" r:id="rId250" xr:uid="{74E7998C-D5C9-054B-ADD2-35EAF7F0305B}"/>
    <hyperlink ref="X56" r:id="rId251" xr:uid="{541C8B91-4921-C946-841A-58756CBBDAF5}"/>
    <hyperlink ref="X57" r:id="rId252" xr:uid="{6F0D9CA1-C4B3-604B-B717-134FBEC57947}"/>
    <hyperlink ref="X58" r:id="rId253" xr:uid="{7F105634-0C95-B94F-9215-D07F566EF984}"/>
    <hyperlink ref="AA58" r:id="rId254" xr:uid="{E1966B16-2274-1E42-8B56-02D0F0369E5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C41FE-ABC0-AB48-88B9-B03AA79FFA80}">
  <dimension ref="A1:AG115"/>
  <sheetViews>
    <sheetView workbookViewId="0">
      <selection sqref="A1:P2"/>
    </sheetView>
  </sheetViews>
  <sheetFormatPr baseColWidth="10" defaultColWidth="11.42578125" defaultRowHeight="15" x14ac:dyDescent="0.25"/>
  <cols>
    <col min="1" max="1" width="36" style="3" customWidth="1"/>
    <col min="2" max="2" width="12.7109375" style="3" customWidth="1"/>
    <col min="3" max="3" width="6.85546875" customWidth="1"/>
    <col min="6" max="6" width="6.42578125" customWidth="1"/>
    <col min="9" max="9" width="6.140625" customWidth="1"/>
    <col min="12" max="12" width="6" customWidth="1"/>
    <col min="15" max="15" width="6.42578125" customWidth="1"/>
    <col min="18" max="18" width="37.42578125" customWidth="1"/>
  </cols>
  <sheetData>
    <row r="1" spans="1:33" x14ac:dyDescent="0.25">
      <c r="A1" s="438" t="s">
        <v>3201</v>
      </c>
      <c r="B1" s="438"/>
      <c r="C1" s="438"/>
      <c r="D1" s="438"/>
      <c r="E1" s="438"/>
      <c r="F1" s="438"/>
      <c r="G1" s="438"/>
      <c r="H1" s="438"/>
      <c r="I1" s="438"/>
      <c r="J1" s="438"/>
      <c r="K1" s="438"/>
      <c r="L1" s="438"/>
      <c r="M1" s="438"/>
      <c r="N1" s="438"/>
      <c r="O1" s="438"/>
      <c r="P1" s="438"/>
      <c r="R1" s="395" t="s">
        <v>3239</v>
      </c>
      <c r="S1" s="395"/>
      <c r="T1" s="395"/>
      <c r="U1" s="395"/>
      <c r="V1" s="395"/>
      <c r="W1" s="395"/>
      <c r="X1" s="395"/>
      <c r="Y1" s="395"/>
      <c r="Z1" s="395"/>
      <c r="AA1" s="395"/>
      <c r="AB1" s="395"/>
      <c r="AC1" s="395"/>
      <c r="AD1" s="395"/>
      <c r="AE1" s="395"/>
      <c r="AF1" s="395"/>
      <c r="AG1" s="395"/>
    </row>
    <row r="2" spans="1:33" x14ac:dyDescent="0.25">
      <c r="A2" s="463"/>
      <c r="B2" s="463"/>
      <c r="C2" s="463"/>
      <c r="D2" s="463"/>
      <c r="E2" s="463"/>
      <c r="F2" s="463"/>
      <c r="G2" s="463"/>
      <c r="H2" s="463"/>
      <c r="I2" s="463"/>
      <c r="J2" s="463"/>
      <c r="K2" s="463"/>
      <c r="L2" s="463"/>
      <c r="M2" s="463"/>
      <c r="N2" s="463"/>
      <c r="O2" s="463"/>
      <c r="P2" s="463"/>
      <c r="R2" s="459"/>
      <c r="S2" s="459"/>
      <c r="T2" s="459"/>
      <c r="U2" s="459"/>
      <c r="V2" s="459"/>
      <c r="W2" s="459"/>
      <c r="X2" s="459"/>
      <c r="Y2" s="459"/>
      <c r="Z2" s="459"/>
      <c r="AA2" s="459"/>
      <c r="AB2" s="459"/>
      <c r="AC2" s="459"/>
      <c r="AD2" s="459"/>
      <c r="AE2" s="459"/>
      <c r="AF2" s="459"/>
      <c r="AG2" s="459"/>
    </row>
    <row r="3" spans="1:33" x14ac:dyDescent="0.25">
      <c r="A3" s="307" t="s">
        <v>14</v>
      </c>
      <c r="B3" s="307">
        <v>2020</v>
      </c>
      <c r="C3" s="260" t="s">
        <v>1062</v>
      </c>
      <c r="D3" s="261" t="s">
        <v>1063</v>
      </c>
      <c r="E3" s="259">
        <v>2021</v>
      </c>
      <c r="F3" s="260" t="s">
        <v>1062</v>
      </c>
      <c r="G3" s="261" t="s">
        <v>1063</v>
      </c>
      <c r="H3" s="259">
        <v>2022</v>
      </c>
      <c r="I3" s="260" t="s">
        <v>1062</v>
      </c>
      <c r="J3" s="261" t="s">
        <v>1063</v>
      </c>
      <c r="K3" s="259">
        <v>2023</v>
      </c>
      <c r="L3" s="260" t="s">
        <v>1062</v>
      </c>
      <c r="M3" s="261" t="s">
        <v>1063</v>
      </c>
      <c r="N3" s="259">
        <v>2024</v>
      </c>
      <c r="O3" s="260" t="s">
        <v>1062</v>
      </c>
      <c r="P3" s="261" t="s">
        <v>1063</v>
      </c>
      <c r="R3" s="310" t="s">
        <v>2161</v>
      </c>
      <c r="S3" s="207">
        <v>2020</v>
      </c>
      <c r="T3" s="208" t="s">
        <v>1062</v>
      </c>
      <c r="U3" s="209" t="s">
        <v>1063</v>
      </c>
      <c r="V3" s="207">
        <v>2021</v>
      </c>
      <c r="W3" s="208" t="s">
        <v>1062</v>
      </c>
      <c r="X3" s="209" t="s">
        <v>1063</v>
      </c>
      <c r="Y3" s="207">
        <v>2022</v>
      </c>
      <c r="Z3" s="208" t="s">
        <v>1062</v>
      </c>
      <c r="AA3" s="209" t="s">
        <v>1063</v>
      </c>
      <c r="AB3" s="207">
        <v>2023</v>
      </c>
      <c r="AC3" s="208" t="s">
        <v>1062</v>
      </c>
      <c r="AD3" s="209" t="s">
        <v>1063</v>
      </c>
      <c r="AE3" s="207">
        <v>2024</v>
      </c>
      <c r="AF3" s="208" t="s">
        <v>1062</v>
      </c>
      <c r="AG3" s="209" t="s">
        <v>1063</v>
      </c>
    </row>
    <row r="4" spans="1:33" ht="15.75" x14ac:dyDescent="0.25">
      <c r="A4" s="3" t="s">
        <v>278</v>
      </c>
      <c r="B4" s="140" t="s">
        <v>3202</v>
      </c>
      <c r="C4" s="1">
        <v>1</v>
      </c>
      <c r="D4" s="156" t="s">
        <v>3203</v>
      </c>
      <c r="E4" s="140" t="s">
        <v>3202</v>
      </c>
      <c r="F4" s="1">
        <v>1</v>
      </c>
      <c r="G4" s="156" t="s">
        <v>3203</v>
      </c>
      <c r="H4" s="140" t="s">
        <v>3202</v>
      </c>
      <c r="I4" s="1">
        <v>1</v>
      </c>
      <c r="J4" s="156" t="s">
        <v>3203</v>
      </c>
      <c r="K4" s="140" t="s">
        <v>3202</v>
      </c>
      <c r="L4" s="1">
        <v>1</v>
      </c>
      <c r="M4" s="156" t="s">
        <v>3203</v>
      </c>
      <c r="N4" s="140" t="s">
        <v>3202</v>
      </c>
      <c r="O4" s="1">
        <v>1</v>
      </c>
      <c r="P4" s="156" t="s">
        <v>3203</v>
      </c>
      <c r="R4" s="243" t="s">
        <v>278</v>
      </c>
      <c r="S4" s="210"/>
      <c r="T4" s="203"/>
      <c r="U4" s="211"/>
      <c r="V4" s="210"/>
      <c r="W4" s="203"/>
      <c r="X4" s="211"/>
      <c r="Y4" s="210"/>
      <c r="Z4" s="203"/>
      <c r="AA4" s="211"/>
      <c r="AB4" s="210"/>
      <c r="AC4" s="203"/>
      <c r="AD4" s="211"/>
      <c r="AE4" s="210"/>
      <c r="AF4" s="203"/>
      <c r="AG4" s="211"/>
    </row>
    <row r="5" spans="1:33" x14ac:dyDescent="0.25">
      <c r="A5" s="3" t="s">
        <v>274</v>
      </c>
      <c r="B5" s="22" t="s">
        <v>3208</v>
      </c>
      <c r="C5">
        <v>0</v>
      </c>
      <c r="D5" s="156" t="s">
        <v>3207</v>
      </c>
      <c r="E5" s="22" t="s">
        <v>3204</v>
      </c>
      <c r="F5">
        <v>0</v>
      </c>
      <c r="G5" s="156" t="s">
        <v>2226</v>
      </c>
      <c r="H5" s="22" t="s">
        <v>3204</v>
      </c>
      <c r="I5">
        <v>0</v>
      </c>
      <c r="J5" s="156" t="s">
        <v>2226</v>
      </c>
      <c r="K5" s="22" t="s">
        <v>3205</v>
      </c>
      <c r="L5">
        <v>0</v>
      </c>
      <c r="M5" s="156" t="s">
        <v>3206</v>
      </c>
      <c r="N5" s="22" t="s">
        <v>3205</v>
      </c>
      <c r="O5">
        <v>0</v>
      </c>
      <c r="P5" s="156" t="s">
        <v>3206</v>
      </c>
      <c r="R5" s="244" t="s">
        <v>2162</v>
      </c>
      <c r="S5" s="213" t="s">
        <v>2163</v>
      </c>
      <c r="T5" s="164">
        <v>1</v>
      </c>
      <c r="U5" s="133" t="s">
        <v>2218</v>
      </c>
      <c r="V5" s="213" t="s">
        <v>3238</v>
      </c>
      <c r="W5" s="164">
        <v>1</v>
      </c>
      <c r="X5" s="280" t="s">
        <v>2219</v>
      </c>
      <c r="Y5" s="213" t="s">
        <v>2164</v>
      </c>
      <c r="Z5" s="164">
        <v>1</v>
      </c>
      <c r="AA5" s="133" t="s">
        <v>2220</v>
      </c>
      <c r="AB5" s="213" t="s">
        <v>2164</v>
      </c>
      <c r="AC5" s="164">
        <v>1</v>
      </c>
      <c r="AD5" s="133" t="s">
        <v>2220</v>
      </c>
      <c r="AE5" s="213" t="s">
        <v>2164</v>
      </c>
      <c r="AF5" s="164">
        <v>1</v>
      </c>
      <c r="AG5" s="133" t="s">
        <v>2221</v>
      </c>
    </row>
    <row r="6" spans="1:33" x14ac:dyDescent="0.25">
      <c r="A6" s="3" t="s">
        <v>377</v>
      </c>
      <c r="B6" s="22" t="s">
        <v>3209</v>
      </c>
      <c r="C6">
        <v>0</v>
      </c>
      <c r="D6" s="156" t="s">
        <v>3210</v>
      </c>
      <c r="E6" s="22" t="s">
        <v>3209</v>
      </c>
      <c r="F6">
        <v>0</v>
      </c>
      <c r="G6" s="156" t="s">
        <v>3210</v>
      </c>
      <c r="H6" s="22" t="s">
        <v>3209</v>
      </c>
      <c r="I6">
        <v>0</v>
      </c>
      <c r="J6" s="156" t="s">
        <v>3210</v>
      </c>
      <c r="K6" s="22" t="s">
        <v>3209</v>
      </c>
      <c r="L6">
        <v>0</v>
      </c>
      <c r="M6" s="156" t="s">
        <v>3210</v>
      </c>
      <c r="N6" s="22" t="s">
        <v>3209</v>
      </c>
      <c r="O6">
        <v>0</v>
      </c>
      <c r="P6" s="156" t="s">
        <v>3210</v>
      </c>
      <c r="Q6" s="2"/>
      <c r="R6" s="244" t="s">
        <v>2165</v>
      </c>
      <c r="S6" s="143" t="s">
        <v>2166</v>
      </c>
      <c r="T6" s="9">
        <v>0</v>
      </c>
      <c r="U6" s="133" t="s">
        <v>2218</v>
      </c>
      <c r="V6" s="213" t="s">
        <v>2167</v>
      </c>
      <c r="W6" s="164">
        <v>1</v>
      </c>
      <c r="X6" s="280" t="s">
        <v>2219</v>
      </c>
      <c r="Y6" s="213" t="s">
        <v>2163</v>
      </c>
      <c r="Z6" s="164">
        <v>1</v>
      </c>
      <c r="AA6" s="133" t="s">
        <v>2220</v>
      </c>
      <c r="AB6" s="213" t="s">
        <v>2163</v>
      </c>
      <c r="AC6" s="164">
        <v>1</v>
      </c>
      <c r="AD6" s="133" t="s">
        <v>2220</v>
      </c>
      <c r="AE6" s="213" t="s">
        <v>2163</v>
      </c>
      <c r="AF6" s="164">
        <v>1</v>
      </c>
      <c r="AG6" s="133" t="s">
        <v>2221</v>
      </c>
    </row>
    <row r="7" spans="1:33" x14ac:dyDescent="0.25">
      <c r="A7" s="3" t="s">
        <v>275</v>
      </c>
      <c r="B7" s="22" t="s">
        <v>3211</v>
      </c>
      <c r="C7">
        <v>0</v>
      </c>
      <c r="D7" s="156" t="s">
        <v>3212</v>
      </c>
      <c r="E7" s="22" t="s">
        <v>3211</v>
      </c>
      <c r="F7">
        <v>0</v>
      </c>
      <c r="G7" s="156" t="s">
        <v>3212</v>
      </c>
      <c r="H7" s="22" t="s">
        <v>3211</v>
      </c>
      <c r="I7">
        <v>0</v>
      </c>
      <c r="J7" s="156" t="s">
        <v>3212</v>
      </c>
      <c r="K7" s="22" t="s">
        <v>3211</v>
      </c>
      <c r="L7">
        <v>0</v>
      </c>
      <c r="M7" s="156" t="s">
        <v>3212</v>
      </c>
      <c r="N7" s="22" t="s">
        <v>3211</v>
      </c>
      <c r="O7">
        <v>0</v>
      </c>
      <c r="P7" s="156" t="s">
        <v>3212</v>
      </c>
      <c r="R7" s="244" t="s">
        <v>1593</v>
      </c>
      <c r="S7" s="213" t="s">
        <v>2168</v>
      </c>
      <c r="T7" s="164">
        <v>1</v>
      </c>
      <c r="U7" s="133" t="s">
        <v>2218</v>
      </c>
      <c r="V7" s="143" t="s">
        <v>2169</v>
      </c>
      <c r="W7" s="9">
        <v>0</v>
      </c>
      <c r="X7" s="280" t="s">
        <v>2219</v>
      </c>
      <c r="Y7" s="143" t="s">
        <v>2170</v>
      </c>
      <c r="Z7" s="9">
        <v>0</v>
      </c>
      <c r="AA7" s="133" t="s">
        <v>2220</v>
      </c>
      <c r="AB7" s="143" t="s">
        <v>2170</v>
      </c>
      <c r="AC7" s="9">
        <v>0</v>
      </c>
      <c r="AD7" s="133" t="s">
        <v>2220</v>
      </c>
      <c r="AE7" s="143" t="s">
        <v>2170</v>
      </c>
      <c r="AF7" s="9">
        <v>0</v>
      </c>
      <c r="AG7" s="133" t="s">
        <v>2221</v>
      </c>
    </row>
    <row r="8" spans="1:33" x14ac:dyDescent="0.25">
      <c r="A8" s="3" t="s">
        <v>156</v>
      </c>
      <c r="B8" s="140" t="s">
        <v>3213</v>
      </c>
      <c r="C8" s="1">
        <v>1</v>
      </c>
      <c r="D8" s="156" t="s">
        <v>3214</v>
      </c>
      <c r="E8" s="140" t="s">
        <v>3213</v>
      </c>
      <c r="F8" s="1">
        <v>1</v>
      </c>
      <c r="G8" s="156" t="s">
        <v>3214</v>
      </c>
      <c r="H8" s="140" t="s">
        <v>3213</v>
      </c>
      <c r="I8" s="1">
        <v>1</v>
      </c>
      <c r="J8" s="156" t="s">
        <v>3214</v>
      </c>
      <c r="K8" s="140" t="s">
        <v>3213</v>
      </c>
      <c r="L8" s="1">
        <v>1</v>
      </c>
      <c r="M8" s="156" t="s">
        <v>3214</v>
      </c>
      <c r="N8" s="140" t="s">
        <v>3213</v>
      </c>
      <c r="O8" s="1">
        <v>1</v>
      </c>
      <c r="P8" s="156" t="s">
        <v>3214</v>
      </c>
      <c r="R8" s="244" t="s">
        <v>2171</v>
      </c>
      <c r="S8" s="143" t="s">
        <v>2172</v>
      </c>
      <c r="T8" s="9">
        <v>0</v>
      </c>
      <c r="U8" s="133" t="s">
        <v>2218</v>
      </c>
      <c r="V8" s="143" t="s">
        <v>289</v>
      </c>
      <c r="W8" s="9" t="s">
        <v>670</v>
      </c>
      <c r="X8" s="280" t="s">
        <v>2219</v>
      </c>
      <c r="Y8" s="143" t="s">
        <v>289</v>
      </c>
      <c r="Z8" s="9" t="s">
        <v>670</v>
      </c>
      <c r="AA8" s="133" t="s">
        <v>2220</v>
      </c>
      <c r="AB8" s="143" t="s">
        <v>289</v>
      </c>
      <c r="AC8" s="9" t="s">
        <v>670</v>
      </c>
      <c r="AD8" s="133" t="s">
        <v>2220</v>
      </c>
      <c r="AE8" s="143" t="s">
        <v>289</v>
      </c>
      <c r="AF8" s="9" t="s">
        <v>670</v>
      </c>
      <c r="AG8" s="133" t="s">
        <v>2221</v>
      </c>
    </row>
    <row r="9" spans="1:33" ht="15.75" x14ac:dyDescent="0.25">
      <c r="A9" s="3" t="s">
        <v>376</v>
      </c>
      <c r="B9" s="22" t="s">
        <v>3215</v>
      </c>
      <c r="C9">
        <v>0</v>
      </c>
      <c r="D9" s="156" t="s">
        <v>3219</v>
      </c>
      <c r="E9" s="22" t="s">
        <v>3216</v>
      </c>
      <c r="F9">
        <v>0</v>
      </c>
      <c r="G9" s="156" t="s">
        <v>3219</v>
      </c>
      <c r="H9" s="22" t="s">
        <v>3217</v>
      </c>
      <c r="I9">
        <v>0</v>
      </c>
      <c r="J9" s="156" t="s">
        <v>3219</v>
      </c>
      <c r="K9" s="22" t="s">
        <v>3218</v>
      </c>
      <c r="L9">
        <v>0</v>
      </c>
      <c r="M9" s="156" t="s">
        <v>3219</v>
      </c>
      <c r="N9" s="22" t="s">
        <v>3218</v>
      </c>
      <c r="O9">
        <v>0</v>
      </c>
      <c r="P9" s="156" t="s">
        <v>3219</v>
      </c>
      <c r="Q9" s="2"/>
      <c r="R9" s="243" t="s">
        <v>1643</v>
      </c>
      <c r="S9" s="210"/>
      <c r="T9" s="203"/>
      <c r="U9" s="211"/>
      <c r="V9" s="210"/>
      <c r="W9" s="203"/>
      <c r="X9" s="211"/>
      <c r="Y9" s="210"/>
      <c r="Z9" s="203"/>
      <c r="AA9" s="211"/>
      <c r="AB9" s="210"/>
      <c r="AC9" s="203"/>
      <c r="AD9" s="211"/>
      <c r="AE9" s="210"/>
      <c r="AF9" s="203"/>
      <c r="AG9" s="211"/>
    </row>
    <row r="10" spans="1:33" x14ac:dyDescent="0.25">
      <c r="A10" s="3" t="s">
        <v>26</v>
      </c>
      <c r="B10" s="140" t="s">
        <v>3220</v>
      </c>
      <c r="C10" s="1">
        <v>1</v>
      </c>
      <c r="D10" s="156" t="s">
        <v>3221</v>
      </c>
      <c r="E10" s="140" t="s">
        <v>3220</v>
      </c>
      <c r="F10" s="1">
        <v>1</v>
      </c>
      <c r="G10" s="156" t="s">
        <v>3221</v>
      </c>
      <c r="H10" s="140" t="s">
        <v>3220</v>
      </c>
      <c r="I10" s="1">
        <v>1</v>
      </c>
      <c r="J10" s="156" t="s">
        <v>3221</v>
      </c>
      <c r="K10" s="140" t="s">
        <v>3220</v>
      </c>
      <c r="L10" s="1">
        <v>1</v>
      </c>
      <c r="M10" s="156" t="s">
        <v>3221</v>
      </c>
      <c r="N10" s="140" t="s">
        <v>3220</v>
      </c>
      <c r="O10" s="1">
        <v>1</v>
      </c>
      <c r="P10" s="156" t="s">
        <v>3221</v>
      </c>
      <c r="R10" s="244" t="s">
        <v>2173</v>
      </c>
      <c r="S10" s="143" t="s">
        <v>2174</v>
      </c>
      <c r="T10" s="9">
        <v>0</v>
      </c>
      <c r="U10" s="133" t="s">
        <v>2222</v>
      </c>
      <c r="V10" s="143" t="s">
        <v>2175</v>
      </c>
      <c r="W10" s="9">
        <v>0</v>
      </c>
      <c r="X10" s="133" t="s">
        <v>2223</v>
      </c>
      <c r="Y10" s="143" t="s">
        <v>2175</v>
      </c>
      <c r="Z10" s="9">
        <v>0</v>
      </c>
      <c r="AA10" s="133" t="s">
        <v>2223</v>
      </c>
      <c r="AB10" s="143" t="s">
        <v>2175</v>
      </c>
      <c r="AC10" s="9">
        <v>0</v>
      </c>
      <c r="AD10" s="133" t="s">
        <v>2224</v>
      </c>
      <c r="AE10" s="143" t="s">
        <v>2176</v>
      </c>
      <c r="AF10" s="9">
        <v>0</v>
      </c>
      <c r="AG10" s="133" t="s">
        <v>2225</v>
      </c>
    </row>
    <row r="11" spans="1:33" x14ac:dyDescent="0.25">
      <c r="A11" s="3" t="s">
        <v>386</v>
      </c>
      <c r="B11" s="22" t="s">
        <v>3223</v>
      </c>
      <c r="C11">
        <v>0</v>
      </c>
      <c r="D11" s="156" t="s">
        <v>3222</v>
      </c>
      <c r="E11" s="22" t="s">
        <v>3223</v>
      </c>
      <c r="F11">
        <v>0</v>
      </c>
      <c r="G11" s="156" t="s">
        <v>3224</v>
      </c>
      <c r="H11" s="22" t="s">
        <v>3223</v>
      </c>
      <c r="I11">
        <v>0</v>
      </c>
      <c r="J11" s="156" t="s">
        <v>3224</v>
      </c>
      <c r="K11" s="22" t="s">
        <v>3223</v>
      </c>
      <c r="L11">
        <v>0</v>
      </c>
      <c r="M11" s="156" t="s">
        <v>3224</v>
      </c>
      <c r="N11" s="22" t="s">
        <v>3223</v>
      </c>
      <c r="O11">
        <v>0</v>
      </c>
      <c r="P11" s="156" t="s">
        <v>3224</v>
      </c>
      <c r="R11" s="244" t="s">
        <v>2177</v>
      </c>
      <c r="S11" s="143" t="s">
        <v>2178</v>
      </c>
      <c r="T11" s="9">
        <v>0</v>
      </c>
      <c r="U11" s="133" t="s">
        <v>2226</v>
      </c>
      <c r="V11" s="143" t="s">
        <v>2179</v>
      </c>
      <c r="W11" s="9">
        <v>0</v>
      </c>
      <c r="X11" s="133" t="s">
        <v>2227</v>
      </c>
      <c r="Y11" s="143" t="s">
        <v>2179</v>
      </c>
      <c r="Z11" s="9">
        <v>0</v>
      </c>
      <c r="AA11" s="133" t="s">
        <v>2228</v>
      </c>
      <c r="AB11" s="143" t="s">
        <v>2179</v>
      </c>
      <c r="AC11" s="9">
        <v>0</v>
      </c>
      <c r="AD11" s="133" t="s">
        <v>2228</v>
      </c>
      <c r="AE11" s="143" t="s">
        <v>2179</v>
      </c>
      <c r="AF11" s="9">
        <v>0</v>
      </c>
      <c r="AG11" s="133" t="s">
        <v>2229</v>
      </c>
    </row>
    <row r="12" spans="1:33" ht="15.75" x14ac:dyDescent="0.25">
      <c r="A12" s="3" t="s">
        <v>45</v>
      </c>
      <c r="B12" s="22" t="s">
        <v>3225</v>
      </c>
      <c r="C12">
        <v>0</v>
      </c>
      <c r="D12" s="156" t="s">
        <v>3226</v>
      </c>
      <c r="E12" s="22" t="s">
        <v>3225</v>
      </c>
      <c r="F12">
        <v>0</v>
      </c>
      <c r="G12" s="156" t="s">
        <v>3226</v>
      </c>
      <c r="H12" s="22" t="s">
        <v>3225</v>
      </c>
      <c r="I12">
        <v>0</v>
      </c>
      <c r="J12" s="156" t="s">
        <v>3226</v>
      </c>
      <c r="K12" s="22" t="s">
        <v>3225</v>
      </c>
      <c r="L12">
        <v>0</v>
      </c>
      <c r="M12" s="156" t="s">
        <v>3226</v>
      </c>
      <c r="N12" s="22" t="s">
        <v>3225</v>
      </c>
      <c r="O12">
        <v>0</v>
      </c>
      <c r="P12" s="156" t="s">
        <v>3226</v>
      </c>
      <c r="R12" s="243" t="s">
        <v>2180</v>
      </c>
      <c r="S12" s="210"/>
      <c r="T12" s="203"/>
      <c r="U12" s="211"/>
      <c r="V12" s="210"/>
      <c r="W12" s="203"/>
      <c r="X12" s="211"/>
      <c r="Y12" s="210"/>
      <c r="Z12" s="203"/>
      <c r="AA12" s="211"/>
      <c r="AB12" s="210"/>
      <c r="AC12" s="203"/>
      <c r="AD12" s="211"/>
      <c r="AE12" s="210"/>
      <c r="AF12" s="203"/>
      <c r="AG12" s="211"/>
    </row>
    <row r="13" spans="1:33" x14ac:dyDescent="0.25">
      <c r="A13" s="3" t="s">
        <v>22</v>
      </c>
      <c r="B13" s="22" t="s">
        <v>3227</v>
      </c>
      <c r="C13">
        <v>0</v>
      </c>
      <c r="D13" s="156" t="s">
        <v>3228</v>
      </c>
      <c r="E13" s="22" t="s">
        <v>3227</v>
      </c>
      <c r="F13">
        <v>0</v>
      </c>
      <c r="G13" s="156" t="s">
        <v>3228</v>
      </c>
      <c r="H13" s="22" t="s">
        <v>3227</v>
      </c>
      <c r="I13">
        <v>0</v>
      </c>
      <c r="J13" s="156" t="s">
        <v>3228</v>
      </c>
      <c r="K13" s="22" t="s">
        <v>3227</v>
      </c>
      <c r="L13">
        <v>0</v>
      </c>
      <c r="M13" s="156" t="s">
        <v>3228</v>
      </c>
      <c r="N13" s="22" t="s">
        <v>3227</v>
      </c>
      <c r="O13">
        <v>0</v>
      </c>
      <c r="P13" s="156" t="s">
        <v>3228</v>
      </c>
      <c r="R13" s="244" t="s">
        <v>2181</v>
      </c>
      <c r="S13" s="213" t="s">
        <v>2182</v>
      </c>
      <c r="T13" s="164">
        <v>1</v>
      </c>
      <c r="U13" s="133" t="s">
        <v>2230</v>
      </c>
      <c r="V13" s="213" t="s">
        <v>2182</v>
      </c>
      <c r="W13" s="164">
        <v>1</v>
      </c>
      <c r="X13" s="133" t="s">
        <v>2230</v>
      </c>
      <c r="Y13" s="213" t="s">
        <v>2182</v>
      </c>
      <c r="Z13" s="164">
        <v>1</v>
      </c>
      <c r="AA13" s="133" t="s">
        <v>2231</v>
      </c>
      <c r="AB13" s="213" t="s">
        <v>2182</v>
      </c>
      <c r="AC13" s="164">
        <v>1</v>
      </c>
      <c r="AD13" s="133" t="s">
        <v>2232</v>
      </c>
      <c r="AE13" s="213" t="s">
        <v>2182</v>
      </c>
      <c r="AF13" s="164">
        <v>1</v>
      </c>
      <c r="AG13" s="133" t="s">
        <v>2233</v>
      </c>
    </row>
    <row r="14" spans="1:33" x14ac:dyDescent="0.25">
      <c r="A14" s="3" t="s">
        <v>57</v>
      </c>
      <c r="B14" s="140" t="s">
        <v>3229</v>
      </c>
      <c r="C14" s="1">
        <v>1</v>
      </c>
      <c r="D14" s="156" t="s">
        <v>3230</v>
      </c>
      <c r="E14" s="140" t="s">
        <v>3229</v>
      </c>
      <c r="F14" s="1">
        <v>1</v>
      </c>
      <c r="G14" s="156" t="s">
        <v>3230</v>
      </c>
      <c r="H14" s="22" t="s">
        <v>3232</v>
      </c>
      <c r="I14">
        <v>0</v>
      </c>
      <c r="J14" s="156" t="s">
        <v>3231</v>
      </c>
      <c r="K14" s="22" t="s">
        <v>3232</v>
      </c>
      <c r="L14">
        <v>0</v>
      </c>
      <c r="M14" s="156" t="s">
        <v>3231</v>
      </c>
      <c r="N14" s="22" t="s">
        <v>3232</v>
      </c>
      <c r="O14">
        <v>0</v>
      </c>
      <c r="P14" s="156" t="s">
        <v>3231</v>
      </c>
      <c r="Q14" s="2"/>
      <c r="R14" s="244" t="s">
        <v>2183</v>
      </c>
      <c r="S14" s="143" t="s">
        <v>2184</v>
      </c>
      <c r="T14" s="9">
        <v>0</v>
      </c>
      <c r="U14" s="133" t="s">
        <v>2234</v>
      </c>
      <c r="V14" s="213" t="s">
        <v>2185</v>
      </c>
      <c r="W14" s="164">
        <v>1</v>
      </c>
      <c r="X14" s="133" t="s">
        <v>2234</v>
      </c>
      <c r="Y14" s="143" t="s">
        <v>2186</v>
      </c>
      <c r="Z14" s="9">
        <v>0</v>
      </c>
      <c r="AA14" s="133" t="s">
        <v>2231</v>
      </c>
      <c r="AB14" s="143" t="s">
        <v>2186</v>
      </c>
      <c r="AC14" s="9">
        <v>0</v>
      </c>
      <c r="AD14" s="133" t="s">
        <v>2232</v>
      </c>
      <c r="AE14" s="143" t="s">
        <v>2186</v>
      </c>
      <c r="AF14" s="9">
        <v>0</v>
      </c>
      <c r="AG14" s="133" t="s">
        <v>2233</v>
      </c>
    </row>
    <row r="15" spans="1:33" ht="15.75" thickBot="1" x14ac:dyDescent="0.3">
      <c r="A15" s="3" t="s">
        <v>387</v>
      </c>
      <c r="B15" s="22" t="s">
        <v>3234</v>
      </c>
      <c r="C15">
        <v>0</v>
      </c>
      <c r="D15" s="156" t="s">
        <v>3233</v>
      </c>
      <c r="E15" s="22" t="s">
        <v>3236</v>
      </c>
      <c r="F15">
        <v>0</v>
      </c>
      <c r="G15" s="156" t="s">
        <v>3235</v>
      </c>
      <c r="H15" s="22" t="s">
        <v>3236</v>
      </c>
      <c r="I15">
        <v>0</v>
      </c>
      <c r="J15" s="156" t="s">
        <v>3235</v>
      </c>
      <c r="K15" s="22" t="s">
        <v>3236</v>
      </c>
      <c r="L15">
        <v>0</v>
      </c>
      <c r="M15" s="156" t="s">
        <v>3235</v>
      </c>
      <c r="N15" s="22" t="s">
        <v>3236</v>
      </c>
      <c r="O15">
        <v>0</v>
      </c>
      <c r="P15" s="156" t="s">
        <v>3235</v>
      </c>
      <c r="R15" s="244" t="s">
        <v>2187</v>
      </c>
      <c r="S15" s="143" t="s">
        <v>2188</v>
      </c>
      <c r="T15" s="9">
        <v>0</v>
      </c>
      <c r="U15" s="133" t="s">
        <v>2234</v>
      </c>
      <c r="V15" s="143" t="s">
        <v>2188</v>
      </c>
      <c r="W15" s="9">
        <v>0</v>
      </c>
      <c r="X15" s="133" t="s">
        <v>2234</v>
      </c>
      <c r="Y15" s="143" t="s">
        <v>2188</v>
      </c>
      <c r="Z15" s="9">
        <v>0</v>
      </c>
      <c r="AA15" s="133" t="s">
        <v>2231</v>
      </c>
      <c r="AB15" s="143" t="s">
        <v>2188</v>
      </c>
      <c r="AC15" s="9">
        <v>0</v>
      </c>
      <c r="AD15" s="133" t="s">
        <v>2232</v>
      </c>
      <c r="AE15" s="143" t="s">
        <v>2188</v>
      </c>
      <c r="AF15" s="9">
        <v>0</v>
      </c>
      <c r="AG15" s="133" t="s">
        <v>2233</v>
      </c>
    </row>
    <row r="16" spans="1:33" ht="15.75" x14ac:dyDescent="0.25">
      <c r="A16" s="286" t="s">
        <v>1920</v>
      </c>
      <c r="B16" s="423">
        <v>12</v>
      </c>
      <c r="C16" s="424"/>
      <c r="D16" s="432"/>
      <c r="E16" s="423">
        <v>12</v>
      </c>
      <c r="F16" s="424"/>
      <c r="G16" s="432"/>
      <c r="H16" s="423">
        <v>12</v>
      </c>
      <c r="I16" s="424"/>
      <c r="J16" s="432"/>
      <c r="K16" s="423">
        <v>12</v>
      </c>
      <c r="L16" s="424"/>
      <c r="M16" s="432"/>
      <c r="N16" s="423">
        <v>12</v>
      </c>
      <c r="O16" s="424"/>
      <c r="P16" s="425"/>
      <c r="R16" s="243" t="s">
        <v>2189</v>
      </c>
      <c r="S16" s="210"/>
      <c r="T16" s="203"/>
      <c r="U16" s="211"/>
      <c r="V16" s="210"/>
      <c r="W16" s="203"/>
      <c r="X16" s="211"/>
      <c r="Y16" s="210"/>
      <c r="Z16" s="203"/>
      <c r="AA16" s="211"/>
      <c r="AB16" s="210"/>
      <c r="AC16" s="203"/>
      <c r="AD16" s="211"/>
      <c r="AE16" s="210"/>
      <c r="AF16" s="203"/>
      <c r="AG16" s="211"/>
    </row>
    <row r="17" spans="1:33" x14ac:dyDescent="0.25">
      <c r="A17" s="287" t="s">
        <v>81</v>
      </c>
      <c r="B17" s="426">
        <f>SUM(C4:C15)</f>
        <v>4</v>
      </c>
      <c r="C17" s="427"/>
      <c r="D17" s="433"/>
      <c r="E17" s="426">
        <f>SUM(F4:F15)</f>
        <v>4</v>
      </c>
      <c r="F17" s="427"/>
      <c r="G17" s="433"/>
      <c r="H17" s="426">
        <f>SUM(I4:I15)</f>
        <v>3</v>
      </c>
      <c r="I17" s="427"/>
      <c r="J17" s="433"/>
      <c r="K17" s="426">
        <f>SUM(L4:L15)</f>
        <v>3</v>
      </c>
      <c r="L17" s="427"/>
      <c r="M17" s="433"/>
      <c r="N17" s="426">
        <f>SUM(O4:O15)</f>
        <v>3</v>
      </c>
      <c r="O17" s="427"/>
      <c r="P17" s="428"/>
      <c r="R17" s="244" t="s">
        <v>2190</v>
      </c>
      <c r="S17" s="213" t="s">
        <v>2191</v>
      </c>
      <c r="T17" s="164">
        <v>1</v>
      </c>
      <c r="U17" s="133" t="s">
        <v>2235</v>
      </c>
      <c r="V17" s="213" t="s">
        <v>2191</v>
      </c>
      <c r="W17" s="164">
        <v>1</v>
      </c>
      <c r="X17" s="133" t="s">
        <v>2236</v>
      </c>
      <c r="Y17" s="213" t="s">
        <v>2192</v>
      </c>
      <c r="Z17" s="164">
        <v>1</v>
      </c>
      <c r="AA17" s="133" t="s">
        <v>2237</v>
      </c>
      <c r="AB17" s="213" t="s">
        <v>2192</v>
      </c>
      <c r="AC17" s="164">
        <v>1</v>
      </c>
      <c r="AD17" s="133" t="s">
        <v>2237</v>
      </c>
      <c r="AE17" s="213" t="s">
        <v>2192</v>
      </c>
      <c r="AF17" s="164">
        <v>1</v>
      </c>
      <c r="AG17" s="133" t="s">
        <v>2238</v>
      </c>
    </row>
    <row r="18" spans="1:33" ht="16.5" thickBot="1" x14ac:dyDescent="0.3">
      <c r="A18" s="288" t="s">
        <v>82</v>
      </c>
      <c r="B18" s="429">
        <f>400/12</f>
        <v>33.333333333333336</v>
      </c>
      <c r="C18" s="430"/>
      <c r="D18" s="434"/>
      <c r="E18" s="429">
        <f>400/12</f>
        <v>33.333333333333336</v>
      </c>
      <c r="F18" s="430"/>
      <c r="G18" s="434"/>
      <c r="H18" s="429">
        <f>300/12</f>
        <v>25</v>
      </c>
      <c r="I18" s="430"/>
      <c r="J18" s="434"/>
      <c r="K18" s="429">
        <f>300/12</f>
        <v>25</v>
      </c>
      <c r="L18" s="430"/>
      <c r="M18" s="434"/>
      <c r="N18" s="429">
        <f>300/12</f>
        <v>25</v>
      </c>
      <c r="O18" s="430"/>
      <c r="P18" s="431"/>
      <c r="R18" s="243" t="s">
        <v>2193</v>
      </c>
      <c r="S18" s="210"/>
      <c r="T18" s="203"/>
      <c r="U18" s="211"/>
      <c r="V18" s="210"/>
      <c r="W18" s="203"/>
      <c r="X18" s="211"/>
      <c r="Y18" s="210"/>
      <c r="Z18" s="203"/>
      <c r="AA18" s="211"/>
      <c r="AB18" s="210"/>
      <c r="AC18" s="203"/>
      <c r="AD18" s="211"/>
      <c r="AE18" s="210"/>
      <c r="AF18" s="203"/>
      <c r="AG18" s="211"/>
    </row>
    <row r="19" spans="1:33" ht="32.1" customHeight="1" x14ac:dyDescent="0.25">
      <c r="A19" s="4"/>
      <c r="B19" s="4"/>
      <c r="R19" s="244" t="s">
        <v>1837</v>
      </c>
      <c r="S19" s="143" t="s">
        <v>2194</v>
      </c>
      <c r="T19" s="9">
        <v>0</v>
      </c>
      <c r="U19" s="212" t="s">
        <v>2239</v>
      </c>
      <c r="V19" s="143" t="s">
        <v>2194</v>
      </c>
      <c r="W19" s="9">
        <v>0</v>
      </c>
      <c r="X19" s="212" t="s">
        <v>2239</v>
      </c>
      <c r="Y19" s="143" t="s">
        <v>2194</v>
      </c>
      <c r="Z19" s="9">
        <v>0</v>
      </c>
      <c r="AA19" s="212" t="s">
        <v>2239</v>
      </c>
      <c r="AB19" s="143" t="s">
        <v>2194</v>
      </c>
      <c r="AC19" s="9">
        <v>0</v>
      </c>
      <c r="AD19" s="133" t="s">
        <v>2240</v>
      </c>
      <c r="AE19" s="143" t="s">
        <v>2194</v>
      </c>
      <c r="AF19" s="9">
        <v>0</v>
      </c>
      <c r="AG19" s="133" t="s">
        <v>2241</v>
      </c>
    </row>
    <row r="20" spans="1:33" ht="15.75" x14ac:dyDescent="0.25">
      <c r="C20">
        <v>12</v>
      </c>
      <c r="D20">
        <v>4</v>
      </c>
      <c r="R20" s="243" t="s">
        <v>2195</v>
      </c>
      <c r="S20" s="210"/>
      <c r="T20" s="203"/>
      <c r="U20" s="211"/>
      <c r="V20" s="210"/>
      <c r="W20" s="203"/>
      <c r="X20" s="211"/>
      <c r="Y20" s="210"/>
      <c r="Z20" s="203"/>
      <c r="AA20" s="211"/>
      <c r="AB20" s="210"/>
      <c r="AC20" s="203"/>
      <c r="AD20" s="211"/>
      <c r="AE20" s="210"/>
      <c r="AF20" s="203"/>
      <c r="AG20" s="211"/>
    </row>
    <row r="21" spans="1:33" ht="30" x14ac:dyDescent="0.25">
      <c r="A21" s="5" t="s">
        <v>388</v>
      </c>
      <c r="B21" s="5"/>
      <c r="C21">
        <v>12</v>
      </c>
      <c r="D21">
        <v>4</v>
      </c>
      <c r="R21" s="244" t="s">
        <v>2196</v>
      </c>
      <c r="S21" s="143" t="s">
        <v>2197</v>
      </c>
      <c r="T21" s="9">
        <v>0</v>
      </c>
      <c r="U21" s="212" t="s">
        <v>2242</v>
      </c>
      <c r="V21" s="213" t="s">
        <v>2198</v>
      </c>
      <c r="W21" s="164">
        <v>1</v>
      </c>
      <c r="X21" s="133" t="s">
        <v>2243</v>
      </c>
      <c r="Y21" s="143" t="s">
        <v>2199</v>
      </c>
      <c r="Z21" s="9">
        <v>0</v>
      </c>
      <c r="AA21" s="212" t="s">
        <v>2244</v>
      </c>
      <c r="AB21" s="143" t="s">
        <v>289</v>
      </c>
      <c r="AC21" s="9" t="s">
        <v>670</v>
      </c>
      <c r="AD21" s="143" t="s">
        <v>289</v>
      </c>
      <c r="AE21" s="143" t="s">
        <v>289</v>
      </c>
      <c r="AF21" s="9" t="s">
        <v>670</v>
      </c>
      <c r="AG21" s="212" t="s">
        <v>289</v>
      </c>
    </row>
    <row r="22" spans="1:33" ht="15.75" x14ac:dyDescent="0.25">
      <c r="C22">
        <v>12</v>
      </c>
      <c r="D22">
        <v>3</v>
      </c>
      <c r="R22" s="243" t="s">
        <v>694</v>
      </c>
      <c r="S22" s="210"/>
      <c r="T22" s="203"/>
      <c r="U22" s="211"/>
      <c r="V22" s="210"/>
      <c r="W22" s="203"/>
      <c r="X22" s="211"/>
      <c r="Y22" s="210"/>
      <c r="Z22" s="203"/>
      <c r="AA22" s="211"/>
      <c r="AB22" s="210"/>
      <c r="AC22" s="203"/>
      <c r="AD22" s="211"/>
      <c r="AE22" s="210"/>
      <c r="AF22" s="203"/>
      <c r="AG22" s="211"/>
    </row>
    <row r="23" spans="1:33" x14ac:dyDescent="0.25">
      <c r="C23">
        <v>12</v>
      </c>
      <c r="D23">
        <v>3</v>
      </c>
      <c r="R23" s="244" t="s">
        <v>2200</v>
      </c>
      <c r="S23" s="143" t="s">
        <v>2201</v>
      </c>
      <c r="T23" s="9">
        <v>0</v>
      </c>
      <c r="U23" s="133" t="s">
        <v>2245</v>
      </c>
      <c r="V23" s="143" t="s">
        <v>2202</v>
      </c>
      <c r="W23" s="9">
        <v>0</v>
      </c>
      <c r="X23" s="133" t="s">
        <v>2246</v>
      </c>
      <c r="Y23" s="143" t="s">
        <v>289</v>
      </c>
      <c r="Z23" s="9" t="s">
        <v>670</v>
      </c>
      <c r="AA23" s="212"/>
      <c r="AB23" s="143" t="s">
        <v>289</v>
      </c>
      <c r="AC23" s="9" t="s">
        <v>670</v>
      </c>
      <c r="AD23" s="212" t="s">
        <v>289</v>
      </c>
      <c r="AE23" s="143" t="s">
        <v>289</v>
      </c>
      <c r="AF23" s="9" t="s">
        <v>670</v>
      </c>
      <c r="AG23" s="212" t="s">
        <v>289</v>
      </c>
    </row>
    <row r="24" spans="1:33" x14ac:dyDescent="0.25">
      <c r="C24">
        <v>12</v>
      </c>
      <c r="D24">
        <v>3</v>
      </c>
      <c r="R24" s="244" t="s">
        <v>2203</v>
      </c>
      <c r="S24" s="213" t="s">
        <v>2204</v>
      </c>
      <c r="T24" s="9">
        <v>1</v>
      </c>
      <c r="U24" s="133" t="s">
        <v>2247</v>
      </c>
      <c r="V24" s="213" t="s">
        <v>2204</v>
      </c>
      <c r="W24" s="164">
        <v>1</v>
      </c>
      <c r="X24" s="133" t="s">
        <v>2247</v>
      </c>
      <c r="Y24" s="213" t="s">
        <v>2204</v>
      </c>
      <c r="Z24" s="164">
        <v>1</v>
      </c>
      <c r="AA24" s="133" t="s">
        <v>2248</v>
      </c>
      <c r="AB24" s="143" t="s">
        <v>289</v>
      </c>
      <c r="AC24" s="9" t="s">
        <v>670</v>
      </c>
      <c r="AD24" s="212" t="s">
        <v>289</v>
      </c>
      <c r="AE24" s="143" t="s">
        <v>289</v>
      </c>
      <c r="AF24" s="9" t="s">
        <v>670</v>
      </c>
      <c r="AG24" s="212" t="s">
        <v>289</v>
      </c>
    </row>
    <row r="25" spans="1:33" ht="15.75" x14ac:dyDescent="0.25">
      <c r="C25" s="18"/>
      <c r="D25" s="18"/>
      <c r="E25" s="18"/>
      <c r="F25" s="18"/>
      <c r="G25" s="18"/>
      <c r="H25" s="18"/>
      <c r="I25" s="18"/>
      <c r="J25" s="18"/>
      <c r="K25" s="18"/>
      <c r="L25" s="18"/>
      <c r="M25" s="18"/>
      <c r="N25" s="18"/>
      <c r="O25" s="18"/>
      <c r="P25" s="18"/>
      <c r="Q25" s="18"/>
      <c r="R25" s="243" t="s">
        <v>3237</v>
      </c>
      <c r="S25" s="210"/>
      <c r="T25" s="203"/>
      <c r="U25" s="211"/>
      <c r="V25" s="210"/>
      <c r="W25" s="203"/>
      <c r="X25" s="211"/>
      <c r="Y25" s="210"/>
      <c r="Z25" s="203"/>
      <c r="AA25" s="211"/>
      <c r="AB25" s="210"/>
      <c r="AC25" s="203"/>
      <c r="AD25" s="211"/>
      <c r="AE25" s="210"/>
      <c r="AF25" s="203"/>
      <c r="AG25" s="211"/>
    </row>
    <row r="26" spans="1:33" ht="15.75" x14ac:dyDescent="0.25">
      <c r="C26" s="16"/>
      <c r="D26" s="16"/>
      <c r="E26" s="16"/>
      <c r="F26" s="17"/>
      <c r="G26" s="17"/>
      <c r="H26" s="17"/>
      <c r="I26" s="17"/>
      <c r="J26" s="17"/>
      <c r="K26" s="17"/>
      <c r="L26" s="17"/>
      <c r="M26" s="17"/>
      <c r="N26" s="17"/>
      <c r="O26" s="17"/>
      <c r="P26" s="17"/>
      <c r="Q26" s="17"/>
      <c r="R26" s="243" t="s">
        <v>753</v>
      </c>
      <c r="S26" s="210"/>
      <c r="T26" s="203"/>
      <c r="U26" s="211"/>
      <c r="V26" s="210"/>
      <c r="W26" s="203"/>
      <c r="X26" s="211"/>
      <c r="Y26" s="210"/>
      <c r="Z26" s="203"/>
      <c r="AA26" s="211"/>
      <c r="AB26" s="210"/>
      <c r="AC26" s="203"/>
      <c r="AD26" s="211"/>
      <c r="AE26" s="210"/>
      <c r="AF26" s="203"/>
      <c r="AG26" s="211"/>
    </row>
    <row r="27" spans="1:33" x14ac:dyDescent="0.25">
      <c r="C27" s="17"/>
      <c r="D27" s="17"/>
      <c r="E27" s="17"/>
      <c r="F27" s="17"/>
      <c r="G27" s="17"/>
      <c r="H27" s="17"/>
      <c r="I27" s="17"/>
      <c r="J27" s="11"/>
      <c r="K27" s="11"/>
      <c r="L27" s="17"/>
      <c r="M27" s="17"/>
      <c r="N27" s="17"/>
      <c r="O27" s="17"/>
      <c r="P27" s="17"/>
      <c r="Q27" s="17"/>
      <c r="R27" s="244" t="s">
        <v>2205</v>
      </c>
      <c r="S27" s="143" t="s">
        <v>2206</v>
      </c>
      <c r="T27" s="9">
        <v>0</v>
      </c>
      <c r="U27" s="133" t="s">
        <v>2249</v>
      </c>
      <c r="V27" s="143" t="s">
        <v>2206</v>
      </c>
      <c r="W27" s="9">
        <v>0</v>
      </c>
      <c r="X27" s="133" t="s">
        <v>2250</v>
      </c>
      <c r="Y27" s="143" t="s">
        <v>2206</v>
      </c>
      <c r="Z27" s="9">
        <v>0</v>
      </c>
      <c r="AA27" s="133" t="s">
        <v>2250</v>
      </c>
      <c r="AB27" s="143" t="s">
        <v>2206</v>
      </c>
      <c r="AC27" s="9">
        <v>0</v>
      </c>
      <c r="AD27" s="133" t="s">
        <v>2250</v>
      </c>
      <c r="AE27" s="143" t="s">
        <v>2206</v>
      </c>
      <c r="AF27" s="9">
        <v>0</v>
      </c>
      <c r="AG27" s="133" t="s">
        <v>2251</v>
      </c>
    </row>
    <row r="28" spans="1:33" x14ac:dyDescent="0.25">
      <c r="C28" s="17"/>
      <c r="D28" s="17"/>
      <c r="E28" s="17"/>
      <c r="F28" s="17"/>
      <c r="G28" s="17"/>
      <c r="H28" s="17"/>
      <c r="I28" s="17"/>
      <c r="J28" s="17"/>
      <c r="K28" s="17"/>
      <c r="L28" s="17"/>
      <c r="M28" s="17"/>
      <c r="N28" s="17"/>
      <c r="O28" s="17"/>
      <c r="P28" s="17"/>
      <c r="Q28" s="17"/>
      <c r="R28" s="244" t="s">
        <v>2207</v>
      </c>
      <c r="S28" s="143" t="s">
        <v>2208</v>
      </c>
      <c r="T28" s="9">
        <v>0</v>
      </c>
      <c r="U28" s="133" t="s">
        <v>2252</v>
      </c>
      <c r="V28" s="143" t="s">
        <v>2208</v>
      </c>
      <c r="W28" s="9">
        <v>0</v>
      </c>
      <c r="X28" s="133" t="s">
        <v>2252</v>
      </c>
      <c r="Y28" s="143" t="s">
        <v>2208</v>
      </c>
      <c r="Z28" s="9">
        <v>0</v>
      </c>
      <c r="AA28" s="133" t="s">
        <v>2253</v>
      </c>
      <c r="AB28" s="143" t="s">
        <v>2209</v>
      </c>
      <c r="AC28" s="9">
        <v>0</v>
      </c>
      <c r="AD28" s="133" t="s">
        <v>2254</v>
      </c>
      <c r="AE28" s="143" t="s">
        <v>2209</v>
      </c>
      <c r="AF28" s="9">
        <v>0</v>
      </c>
      <c r="AG28" s="133" t="s">
        <v>2255</v>
      </c>
    </row>
    <row r="29" spans="1:33" ht="15.75" x14ac:dyDescent="0.25">
      <c r="C29" s="17"/>
      <c r="D29" s="17"/>
      <c r="E29" s="17"/>
      <c r="F29" s="17"/>
      <c r="G29" s="17"/>
      <c r="H29" s="17"/>
      <c r="I29" s="17"/>
      <c r="J29" s="17"/>
      <c r="K29" s="17"/>
      <c r="L29" s="17"/>
      <c r="M29" s="17"/>
      <c r="N29" s="17"/>
      <c r="O29" s="17"/>
      <c r="P29" s="17"/>
      <c r="Q29" s="17"/>
      <c r="R29" s="243" t="s">
        <v>685</v>
      </c>
      <c r="S29" s="210"/>
      <c r="T29" s="203"/>
      <c r="U29" s="211"/>
      <c r="V29" s="210"/>
      <c r="W29" s="203"/>
      <c r="X29" s="211"/>
      <c r="Y29" s="210"/>
      <c r="Z29" s="203"/>
      <c r="AA29" s="211"/>
      <c r="AB29" s="210"/>
      <c r="AC29" s="203"/>
      <c r="AD29" s="211"/>
      <c r="AE29" s="210"/>
      <c r="AF29" s="203"/>
      <c r="AG29" s="211"/>
    </row>
    <row r="30" spans="1:33" x14ac:dyDescent="0.25">
      <c r="C30" s="17"/>
      <c r="D30" s="17"/>
      <c r="E30" s="17"/>
      <c r="F30" s="17"/>
      <c r="G30" s="17"/>
      <c r="H30" s="17"/>
      <c r="I30" s="17"/>
      <c r="J30" s="17"/>
      <c r="K30" s="17"/>
      <c r="L30" s="17"/>
      <c r="M30" s="17"/>
      <c r="N30" s="17"/>
      <c r="O30" s="17"/>
      <c r="P30" s="17"/>
      <c r="Q30" s="17"/>
      <c r="R30" s="244" t="s">
        <v>2210</v>
      </c>
      <c r="S30" s="143" t="s">
        <v>2211</v>
      </c>
      <c r="T30" s="9">
        <v>0</v>
      </c>
      <c r="U30" s="133" t="s">
        <v>2256</v>
      </c>
      <c r="V30" s="143" t="s">
        <v>2211</v>
      </c>
      <c r="W30" s="9">
        <v>0</v>
      </c>
      <c r="X30" s="133" t="s">
        <v>2256</v>
      </c>
      <c r="Y30" s="143" t="s">
        <v>2211</v>
      </c>
      <c r="Z30" s="9">
        <v>0</v>
      </c>
      <c r="AA30" s="133" t="s">
        <v>2256</v>
      </c>
      <c r="AB30" s="143" t="s">
        <v>2211</v>
      </c>
      <c r="AC30" s="9">
        <v>0</v>
      </c>
      <c r="AD30" s="133" t="s">
        <v>2257</v>
      </c>
      <c r="AE30" s="143" t="s">
        <v>2211</v>
      </c>
      <c r="AF30" s="9">
        <v>0</v>
      </c>
      <c r="AG30" s="133" t="s">
        <v>2258</v>
      </c>
    </row>
    <row r="31" spans="1:33" ht="15.75" x14ac:dyDescent="0.25">
      <c r="C31" s="16"/>
      <c r="D31" s="16"/>
      <c r="E31" s="16"/>
      <c r="F31" s="17"/>
      <c r="G31" s="17"/>
      <c r="H31" s="17"/>
      <c r="I31" s="17"/>
      <c r="J31" s="17"/>
      <c r="K31" s="17"/>
      <c r="L31" s="17"/>
      <c r="M31" s="17"/>
      <c r="N31" s="17"/>
      <c r="O31" s="17"/>
      <c r="P31" s="17"/>
      <c r="Q31" s="17"/>
      <c r="R31" s="243" t="s">
        <v>1378</v>
      </c>
      <c r="S31" s="210"/>
      <c r="T31" s="203"/>
      <c r="U31" s="211"/>
      <c r="V31" s="210"/>
      <c r="W31" s="203"/>
      <c r="X31" s="211"/>
      <c r="Y31" s="210"/>
      <c r="Z31" s="203"/>
      <c r="AA31" s="211"/>
      <c r="AB31" s="210"/>
      <c r="AC31" s="203"/>
      <c r="AD31" s="211"/>
      <c r="AE31" s="210"/>
      <c r="AF31" s="203"/>
      <c r="AG31" s="211"/>
    </row>
    <row r="32" spans="1:33" x14ac:dyDescent="0.25">
      <c r="C32" s="17"/>
      <c r="D32" s="17"/>
      <c r="E32" s="17"/>
      <c r="F32" s="17"/>
      <c r="G32" s="17"/>
      <c r="H32" s="17"/>
      <c r="I32" s="17"/>
      <c r="J32" s="17"/>
      <c r="K32" s="17"/>
      <c r="L32" s="17"/>
      <c r="M32" s="17"/>
      <c r="N32" s="17"/>
      <c r="O32" s="17"/>
      <c r="P32" s="11"/>
      <c r="Q32" s="17"/>
      <c r="R32" s="244" t="s">
        <v>2212</v>
      </c>
      <c r="S32" s="143" t="s">
        <v>2213</v>
      </c>
      <c r="T32" s="9">
        <v>0</v>
      </c>
      <c r="U32" s="133" t="s">
        <v>2259</v>
      </c>
      <c r="V32" s="143" t="s">
        <v>2213</v>
      </c>
      <c r="W32" s="9">
        <v>0</v>
      </c>
      <c r="X32" s="133" t="s">
        <v>2259</v>
      </c>
      <c r="Y32" s="143" t="s">
        <v>2213</v>
      </c>
      <c r="Z32" s="9">
        <v>0</v>
      </c>
      <c r="AA32" s="133" t="s">
        <v>2259</v>
      </c>
      <c r="AB32" s="143" t="s">
        <v>2213</v>
      </c>
      <c r="AC32" s="9">
        <v>0</v>
      </c>
      <c r="AD32" s="133" t="s">
        <v>2260</v>
      </c>
      <c r="AE32" s="143" t="s">
        <v>2213</v>
      </c>
      <c r="AF32" s="9">
        <v>0</v>
      </c>
      <c r="AG32" s="133" t="s">
        <v>2261</v>
      </c>
    </row>
    <row r="33" spans="3:33" ht="15.75" x14ac:dyDescent="0.25">
      <c r="C33" s="17"/>
      <c r="D33" s="17"/>
      <c r="E33" s="17"/>
      <c r="F33" s="17"/>
      <c r="G33" s="17"/>
      <c r="H33" s="17"/>
      <c r="I33" s="17"/>
      <c r="J33" s="17"/>
      <c r="K33" s="17"/>
      <c r="L33" s="17"/>
      <c r="M33" s="17"/>
      <c r="N33" s="17"/>
      <c r="O33" s="17"/>
      <c r="P33" s="17"/>
      <c r="Q33" s="17"/>
      <c r="R33" s="243" t="s">
        <v>2214</v>
      </c>
      <c r="S33" s="210"/>
      <c r="T33" s="203"/>
      <c r="U33" s="211"/>
      <c r="V33" s="210"/>
      <c r="W33" s="203"/>
      <c r="X33" s="211"/>
      <c r="Y33" s="210"/>
      <c r="Z33" s="203"/>
      <c r="AA33" s="211"/>
      <c r="AB33" s="210"/>
      <c r="AC33" s="203"/>
      <c r="AD33" s="211"/>
      <c r="AE33" s="210"/>
      <c r="AF33" s="203"/>
      <c r="AG33" s="211"/>
    </row>
    <row r="34" spans="3:33" ht="15.75" thickBot="1" x14ac:dyDescent="0.3">
      <c r="C34" s="17"/>
      <c r="D34" s="17"/>
      <c r="E34" s="17"/>
      <c r="F34" s="17"/>
      <c r="G34" s="17"/>
      <c r="H34" s="17"/>
      <c r="I34" s="17"/>
      <c r="J34" s="17"/>
      <c r="K34" s="17"/>
      <c r="L34" s="17"/>
      <c r="M34" s="17"/>
      <c r="N34" s="17"/>
      <c r="O34" s="17"/>
      <c r="P34" s="17"/>
      <c r="Q34" s="17"/>
      <c r="R34" s="244" t="s">
        <v>2215</v>
      </c>
      <c r="S34" s="143" t="s">
        <v>2216</v>
      </c>
      <c r="T34" s="9">
        <v>0</v>
      </c>
      <c r="U34" s="212" t="s">
        <v>2262</v>
      </c>
      <c r="V34" s="143" t="s">
        <v>2217</v>
      </c>
      <c r="W34" s="9">
        <v>0</v>
      </c>
      <c r="X34" s="133" t="s">
        <v>2263</v>
      </c>
      <c r="Y34" s="143" t="s">
        <v>2217</v>
      </c>
      <c r="Z34" s="9">
        <v>0</v>
      </c>
      <c r="AA34" s="133" t="s">
        <v>2263</v>
      </c>
      <c r="AB34" s="143" t="s">
        <v>2217</v>
      </c>
      <c r="AC34" s="9">
        <v>0</v>
      </c>
      <c r="AD34" s="133" t="s">
        <v>2263</v>
      </c>
      <c r="AE34" s="143" t="s">
        <v>2217</v>
      </c>
      <c r="AF34" s="9">
        <v>0</v>
      </c>
      <c r="AG34" s="133" t="s">
        <v>2264</v>
      </c>
    </row>
    <row r="35" spans="3:33" ht="15.75" x14ac:dyDescent="0.25">
      <c r="C35" s="17"/>
      <c r="D35" s="17"/>
      <c r="E35" s="17"/>
      <c r="F35" s="17"/>
      <c r="G35" s="17"/>
      <c r="H35" s="17"/>
      <c r="I35" s="17"/>
      <c r="J35" s="17"/>
      <c r="K35" s="17"/>
      <c r="L35" s="17"/>
      <c r="M35" s="17"/>
      <c r="N35" s="17"/>
      <c r="O35" s="17"/>
      <c r="P35" s="17"/>
      <c r="Q35" s="17"/>
      <c r="R35" s="347" t="s">
        <v>1778</v>
      </c>
      <c r="S35" s="450">
        <v>19</v>
      </c>
      <c r="T35" s="451"/>
      <c r="U35" s="460"/>
      <c r="V35" s="450">
        <v>18</v>
      </c>
      <c r="W35" s="451"/>
      <c r="X35" s="460"/>
      <c r="Y35" s="450">
        <v>17</v>
      </c>
      <c r="Z35" s="451"/>
      <c r="AA35" s="460"/>
      <c r="AB35" s="450">
        <v>15</v>
      </c>
      <c r="AC35" s="451"/>
      <c r="AD35" s="460"/>
      <c r="AE35" s="450">
        <v>15</v>
      </c>
      <c r="AF35" s="451"/>
      <c r="AG35" s="452"/>
    </row>
    <row r="36" spans="3:33" ht="15.75" x14ac:dyDescent="0.25">
      <c r="C36" s="17"/>
      <c r="D36" s="17"/>
      <c r="E36" s="17"/>
      <c r="F36" s="17"/>
      <c r="G36" s="17"/>
      <c r="H36" s="17"/>
      <c r="I36" s="17"/>
      <c r="J36" s="17"/>
      <c r="K36" s="17"/>
      <c r="L36" s="17"/>
      <c r="M36" s="17"/>
      <c r="N36" s="17"/>
      <c r="O36" s="17"/>
      <c r="P36" s="17"/>
      <c r="Q36" s="17"/>
      <c r="R36" s="348" t="s">
        <v>833</v>
      </c>
      <c r="S36" s="453">
        <v>5</v>
      </c>
      <c r="T36" s="454"/>
      <c r="U36" s="461"/>
      <c r="V36" s="453">
        <v>7</v>
      </c>
      <c r="W36" s="454"/>
      <c r="X36" s="461"/>
      <c r="Y36" s="453">
        <v>5</v>
      </c>
      <c r="Z36" s="454"/>
      <c r="AA36" s="461"/>
      <c r="AB36" s="453">
        <v>4</v>
      </c>
      <c r="AC36" s="454"/>
      <c r="AD36" s="461"/>
      <c r="AE36" s="453">
        <v>4</v>
      </c>
      <c r="AF36" s="454"/>
      <c r="AG36" s="455"/>
    </row>
    <row r="37" spans="3:33" ht="16.5" thickBot="1" x14ac:dyDescent="0.3">
      <c r="C37" s="16"/>
      <c r="D37" s="16"/>
      <c r="E37" s="16"/>
      <c r="F37" s="17"/>
      <c r="G37" s="17"/>
      <c r="H37" s="17"/>
      <c r="I37" s="17"/>
      <c r="J37" s="17"/>
      <c r="K37" s="17"/>
      <c r="L37" s="17"/>
      <c r="M37" s="17"/>
      <c r="N37" s="17"/>
      <c r="O37" s="17"/>
      <c r="P37" s="17"/>
      <c r="Q37" s="17"/>
      <c r="R37" s="349" t="s">
        <v>834</v>
      </c>
      <c r="S37" s="456">
        <f>500/19</f>
        <v>26.315789473684209</v>
      </c>
      <c r="T37" s="457"/>
      <c r="U37" s="462"/>
      <c r="V37" s="456">
        <f>700/18</f>
        <v>38.888888888888886</v>
      </c>
      <c r="W37" s="457"/>
      <c r="X37" s="462"/>
      <c r="Y37" s="456">
        <f>500/17</f>
        <v>29.411764705882351</v>
      </c>
      <c r="Z37" s="457"/>
      <c r="AA37" s="462"/>
      <c r="AB37" s="456">
        <f>400/15</f>
        <v>26.666666666666668</v>
      </c>
      <c r="AC37" s="457"/>
      <c r="AD37" s="462"/>
      <c r="AE37" s="456">
        <f>400/15</f>
        <v>26.666666666666668</v>
      </c>
      <c r="AF37" s="457"/>
      <c r="AG37" s="458"/>
    </row>
    <row r="38" spans="3:33" x14ac:dyDescent="0.25">
      <c r="C38" s="17"/>
      <c r="D38" s="17"/>
      <c r="E38" s="17"/>
      <c r="F38" s="17"/>
      <c r="G38" s="17"/>
      <c r="H38" s="17"/>
      <c r="I38" s="17"/>
      <c r="J38" s="11"/>
      <c r="K38" s="11"/>
      <c r="L38" s="17"/>
      <c r="M38" s="17"/>
      <c r="N38" s="17"/>
      <c r="O38" s="17"/>
      <c r="P38" s="17"/>
      <c r="Q38" s="17"/>
      <c r="R38" s="9"/>
      <c r="S38" s="9"/>
      <c r="T38" s="9"/>
      <c r="U38" s="9"/>
      <c r="V38" s="9"/>
      <c r="W38" s="9"/>
      <c r="X38" s="9"/>
      <c r="Y38" s="9"/>
      <c r="Z38" s="9"/>
      <c r="AA38" s="9"/>
      <c r="AB38" s="9"/>
      <c r="AC38" s="9"/>
      <c r="AD38" s="9"/>
      <c r="AE38" s="9"/>
      <c r="AF38" s="9"/>
      <c r="AG38" s="9"/>
    </row>
    <row r="39" spans="3:33" ht="15.75" x14ac:dyDescent="0.25">
      <c r="C39" s="16"/>
      <c r="D39" s="16"/>
      <c r="E39" s="16"/>
      <c r="F39" s="17"/>
      <c r="G39" s="17"/>
      <c r="H39" s="17"/>
      <c r="I39" s="17"/>
      <c r="J39" s="17"/>
      <c r="K39" s="17"/>
      <c r="L39" s="17"/>
      <c r="M39" s="17"/>
      <c r="N39" s="17"/>
      <c r="O39" s="17"/>
      <c r="P39" s="17"/>
      <c r="Q39" s="17"/>
      <c r="R39" s="9"/>
      <c r="S39" s="9"/>
      <c r="T39" s="9">
        <v>19</v>
      </c>
      <c r="U39" s="9">
        <v>5</v>
      </c>
      <c r="V39" s="9"/>
      <c r="W39" s="9"/>
      <c r="X39" s="9"/>
      <c r="Y39" s="9"/>
      <c r="Z39" s="9"/>
      <c r="AA39" s="9"/>
      <c r="AB39" s="9"/>
      <c r="AC39" s="9"/>
      <c r="AD39" s="9"/>
      <c r="AE39" s="9"/>
      <c r="AF39" s="9"/>
      <c r="AG39" s="9"/>
    </row>
    <row r="40" spans="3:33" x14ac:dyDescent="0.25">
      <c r="C40" s="17"/>
      <c r="D40" s="17"/>
      <c r="E40" s="17"/>
      <c r="F40" s="17"/>
      <c r="G40" s="17"/>
      <c r="H40" s="17"/>
      <c r="I40" s="17"/>
      <c r="J40" s="17"/>
      <c r="K40" s="17"/>
      <c r="L40" s="17"/>
      <c r="M40" s="17"/>
      <c r="N40" s="17"/>
      <c r="O40" s="17"/>
      <c r="P40" s="17"/>
      <c r="Q40" s="17"/>
      <c r="T40">
        <v>18</v>
      </c>
      <c r="U40">
        <v>7</v>
      </c>
    </row>
    <row r="41" spans="3:33" ht="15.75" x14ac:dyDescent="0.25">
      <c r="C41" s="16"/>
      <c r="D41" s="16"/>
      <c r="E41" s="16"/>
      <c r="F41" s="17"/>
      <c r="G41" s="17"/>
      <c r="H41" s="17"/>
      <c r="I41" s="17"/>
      <c r="J41" s="17"/>
      <c r="K41" s="17"/>
      <c r="L41" s="17"/>
      <c r="M41" s="17"/>
      <c r="N41" s="17"/>
      <c r="O41" s="17"/>
      <c r="P41" s="17"/>
      <c r="Q41" s="17"/>
      <c r="T41">
        <v>17</v>
      </c>
      <c r="U41">
        <v>5</v>
      </c>
    </row>
    <row r="42" spans="3:33" x14ac:dyDescent="0.25">
      <c r="C42" s="17"/>
      <c r="D42" s="17"/>
      <c r="E42" s="17"/>
      <c r="F42" s="17"/>
      <c r="G42" s="17"/>
      <c r="H42" s="17"/>
      <c r="I42" s="17"/>
      <c r="J42" s="17"/>
      <c r="K42" s="17"/>
      <c r="L42" s="17"/>
      <c r="M42" s="17"/>
      <c r="N42" s="17"/>
      <c r="O42" s="17"/>
      <c r="P42" s="17"/>
      <c r="Q42" s="17"/>
      <c r="T42">
        <v>15</v>
      </c>
      <c r="U42">
        <v>4</v>
      </c>
    </row>
    <row r="43" spans="3:33" ht="15.75" x14ac:dyDescent="0.25">
      <c r="C43" s="16"/>
      <c r="D43" s="16"/>
      <c r="E43" s="16"/>
      <c r="F43" s="17"/>
      <c r="G43" s="17"/>
      <c r="H43" s="17"/>
      <c r="I43" s="17"/>
      <c r="J43" s="17"/>
      <c r="K43" s="17"/>
      <c r="L43" s="17"/>
      <c r="M43" s="17"/>
      <c r="N43" s="17"/>
      <c r="O43" s="17"/>
      <c r="P43" s="17"/>
      <c r="Q43" s="17"/>
      <c r="T43">
        <v>15</v>
      </c>
      <c r="U43">
        <v>4</v>
      </c>
    </row>
    <row r="44" spans="3:33" x14ac:dyDescent="0.25">
      <c r="C44" s="17"/>
      <c r="D44" s="17"/>
      <c r="E44" s="17"/>
      <c r="F44" s="17"/>
      <c r="G44" s="17"/>
      <c r="H44" s="17"/>
      <c r="I44" s="17"/>
      <c r="J44" s="17"/>
      <c r="K44" s="17"/>
      <c r="L44" s="17"/>
      <c r="M44" s="17"/>
      <c r="N44" s="17"/>
      <c r="O44" s="17"/>
      <c r="P44" s="17"/>
      <c r="Q44" s="17"/>
    </row>
    <row r="45" spans="3:33" x14ac:dyDescent="0.25">
      <c r="C45" s="17"/>
      <c r="D45" s="17"/>
      <c r="E45" s="17"/>
      <c r="F45" s="17"/>
      <c r="G45" s="17"/>
      <c r="H45" s="17"/>
      <c r="I45" s="17"/>
      <c r="J45" s="17"/>
      <c r="K45" s="17"/>
      <c r="L45" s="17"/>
      <c r="M45" s="11"/>
      <c r="N45" s="11"/>
      <c r="O45" s="17"/>
      <c r="P45" s="17"/>
      <c r="Q45" s="17"/>
    </row>
    <row r="46" spans="3:33" ht="15.75" x14ac:dyDescent="0.25">
      <c r="C46" s="16"/>
      <c r="D46" s="16"/>
      <c r="E46" s="16"/>
      <c r="F46" s="17"/>
      <c r="G46" s="17"/>
      <c r="H46" s="17"/>
      <c r="I46" s="17"/>
      <c r="J46" s="17"/>
      <c r="K46" s="17"/>
      <c r="L46" s="17"/>
      <c r="M46" s="17"/>
      <c r="N46" s="17"/>
      <c r="O46" s="17"/>
      <c r="P46" s="17"/>
      <c r="Q46" s="17"/>
    </row>
    <row r="47" spans="3:33" ht="15.75" x14ac:dyDescent="0.25">
      <c r="C47" s="16"/>
      <c r="D47" s="16"/>
      <c r="E47" s="16"/>
      <c r="F47" s="17"/>
      <c r="G47" s="17"/>
      <c r="H47" s="17"/>
      <c r="I47" s="17"/>
      <c r="J47" s="17"/>
      <c r="K47" s="17"/>
      <c r="L47" s="17"/>
      <c r="M47" s="17"/>
      <c r="N47" s="17"/>
      <c r="O47" s="17"/>
      <c r="P47" s="17"/>
      <c r="Q47" s="17"/>
    </row>
    <row r="48" spans="3:33" x14ac:dyDescent="0.25">
      <c r="C48" s="17"/>
      <c r="D48" s="17"/>
      <c r="E48" s="17"/>
      <c r="F48" s="17"/>
      <c r="G48" s="17"/>
      <c r="H48" s="17"/>
      <c r="I48" s="17"/>
      <c r="J48" s="17"/>
      <c r="K48" s="17"/>
      <c r="L48" s="17"/>
      <c r="M48" s="17"/>
      <c r="N48" s="17"/>
      <c r="O48" s="17"/>
      <c r="P48" s="17"/>
      <c r="Q48" s="17"/>
    </row>
    <row r="49" spans="3:21" x14ac:dyDescent="0.25">
      <c r="C49" s="17"/>
      <c r="D49" s="17"/>
      <c r="E49" s="17"/>
      <c r="F49" s="17"/>
      <c r="G49" s="17"/>
      <c r="H49" s="17"/>
      <c r="I49" s="17"/>
      <c r="J49" s="17"/>
      <c r="K49" s="17"/>
      <c r="L49" s="17"/>
      <c r="M49" s="11"/>
      <c r="N49" s="11"/>
      <c r="O49" s="17"/>
      <c r="P49" s="17"/>
      <c r="Q49" s="17"/>
    </row>
    <row r="50" spans="3:21" ht="15.75" x14ac:dyDescent="0.25">
      <c r="C50" s="16"/>
      <c r="D50" s="16"/>
      <c r="E50" s="16"/>
      <c r="F50" s="17"/>
      <c r="G50" s="17"/>
      <c r="H50" s="17"/>
      <c r="I50" s="17"/>
      <c r="J50" s="17"/>
      <c r="K50" s="17"/>
      <c r="L50" s="17"/>
      <c r="M50" s="17"/>
      <c r="N50" s="17"/>
      <c r="O50" s="17"/>
      <c r="P50" s="17"/>
      <c r="Q50" s="17"/>
    </row>
    <row r="51" spans="3:21" x14ac:dyDescent="0.25">
      <c r="C51" s="17"/>
      <c r="D51" s="17"/>
      <c r="E51" s="17"/>
      <c r="F51" s="17"/>
      <c r="G51" s="17"/>
      <c r="H51" s="17"/>
      <c r="I51" s="17"/>
      <c r="J51" s="17"/>
      <c r="K51" s="17"/>
      <c r="L51" s="17"/>
      <c r="M51" s="17"/>
      <c r="N51" s="17"/>
      <c r="O51" s="17"/>
      <c r="P51" s="17"/>
      <c r="Q51" s="17"/>
    </row>
    <row r="52" spans="3:21" ht="15.75" x14ac:dyDescent="0.25">
      <c r="C52" s="16"/>
      <c r="D52" s="16"/>
      <c r="E52" s="16"/>
      <c r="F52" s="17"/>
      <c r="G52" s="17"/>
      <c r="H52" s="17"/>
      <c r="I52" s="17"/>
      <c r="J52" s="17"/>
      <c r="K52" s="17"/>
      <c r="L52" s="17"/>
      <c r="M52" s="17"/>
      <c r="N52" s="17"/>
      <c r="O52" s="17"/>
      <c r="P52" s="17"/>
      <c r="Q52" s="17"/>
    </row>
    <row r="53" spans="3:21" x14ac:dyDescent="0.25">
      <c r="C53" s="17"/>
      <c r="D53" s="17"/>
      <c r="E53" s="17"/>
      <c r="F53" s="17"/>
      <c r="G53" s="17"/>
      <c r="H53" s="17"/>
      <c r="I53" s="17"/>
      <c r="J53" s="17"/>
      <c r="K53" s="17"/>
      <c r="L53" s="17"/>
      <c r="M53" s="17"/>
      <c r="N53" s="17"/>
      <c r="O53" s="17"/>
      <c r="P53" s="17"/>
      <c r="Q53" s="17"/>
    </row>
    <row r="54" spans="3:21" ht="15.75" x14ac:dyDescent="0.25">
      <c r="C54" s="16"/>
      <c r="D54" s="16"/>
      <c r="E54" s="16"/>
      <c r="F54" s="17"/>
      <c r="G54" s="17"/>
      <c r="H54" s="17"/>
      <c r="I54" s="17"/>
      <c r="J54" s="17"/>
      <c r="K54" s="17"/>
      <c r="L54" s="17"/>
      <c r="M54" s="17"/>
      <c r="N54" s="17"/>
      <c r="O54" s="17"/>
      <c r="P54" s="17"/>
      <c r="Q54" s="17"/>
    </row>
    <row r="55" spans="3:21" x14ac:dyDescent="0.25">
      <c r="C55" s="17"/>
      <c r="D55" s="17"/>
      <c r="E55" s="17"/>
      <c r="F55" s="17"/>
      <c r="G55" s="17"/>
      <c r="H55" s="17"/>
      <c r="I55" s="17"/>
      <c r="J55" s="17"/>
      <c r="K55" s="17"/>
      <c r="L55" s="17"/>
      <c r="M55" s="17"/>
      <c r="N55" s="17"/>
      <c r="O55" s="17"/>
      <c r="P55" s="17"/>
      <c r="Q55" s="17"/>
    </row>
    <row r="56" spans="3:21" x14ac:dyDescent="0.25">
      <c r="C56" s="17"/>
      <c r="D56" s="17"/>
      <c r="E56" s="17"/>
      <c r="F56" s="17"/>
      <c r="G56" s="17"/>
      <c r="H56" s="17"/>
      <c r="I56" s="17"/>
      <c r="J56" s="17"/>
      <c r="K56" s="17"/>
      <c r="L56" s="17"/>
      <c r="M56" s="17"/>
      <c r="N56" s="17"/>
      <c r="O56" s="17"/>
      <c r="P56" s="17"/>
      <c r="Q56" s="17"/>
    </row>
    <row r="57" spans="3:21" ht="15.75" x14ac:dyDescent="0.25">
      <c r="C57" s="16"/>
      <c r="D57" s="16"/>
      <c r="E57" s="16"/>
      <c r="F57" s="16"/>
      <c r="G57" s="16"/>
      <c r="H57" s="16"/>
      <c r="I57" s="16"/>
      <c r="J57" s="16"/>
      <c r="K57" s="16"/>
      <c r="L57" s="16"/>
      <c r="M57" s="16"/>
      <c r="N57" s="16"/>
      <c r="O57" s="16"/>
      <c r="P57" s="16"/>
      <c r="Q57" s="16"/>
    </row>
    <row r="58" spans="3:21" ht="15.75" x14ac:dyDescent="0.25">
      <c r="C58" s="16"/>
      <c r="D58" s="16"/>
      <c r="E58" s="16"/>
      <c r="F58" s="16"/>
      <c r="G58" s="16"/>
      <c r="H58" s="16"/>
      <c r="I58" s="16"/>
      <c r="J58" s="16"/>
      <c r="K58" s="16"/>
      <c r="L58" s="16"/>
      <c r="M58" s="16"/>
      <c r="N58" s="16"/>
      <c r="O58" s="16"/>
      <c r="P58" s="16"/>
      <c r="Q58" s="16"/>
      <c r="S58" s="34"/>
      <c r="T58" s="34"/>
      <c r="U58" s="34"/>
    </row>
    <row r="59" spans="3:21" ht="15.75" x14ac:dyDescent="0.25">
      <c r="C59" s="16"/>
      <c r="D59" s="16"/>
      <c r="E59" s="16"/>
      <c r="F59" s="32"/>
      <c r="G59" s="32"/>
      <c r="H59" s="32"/>
      <c r="I59" s="32"/>
      <c r="J59" s="32"/>
      <c r="K59" s="32"/>
      <c r="L59" s="32"/>
      <c r="M59" s="32"/>
      <c r="N59" s="32"/>
      <c r="O59" s="32"/>
      <c r="P59" s="32"/>
      <c r="Q59" s="32"/>
      <c r="S59" s="34"/>
      <c r="T59" s="34"/>
      <c r="U59" s="34"/>
    </row>
    <row r="60" spans="3:21" ht="15.75" x14ac:dyDescent="0.25">
      <c r="C60" s="17"/>
      <c r="D60" s="17"/>
      <c r="E60" s="17"/>
      <c r="F60" s="17"/>
      <c r="G60" s="17"/>
      <c r="H60" s="17"/>
      <c r="I60" s="17"/>
      <c r="J60" s="17"/>
      <c r="K60" s="17"/>
      <c r="L60" s="17"/>
      <c r="M60" s="17"/>
      <c r="N60" s="17"/>
      <c r="O60" s="17"/>
      <c r="P60" s="17"/>
      <c r="Q60" s="17"/>
      <c r="S60" s="34"/>
      <c r="T60" s="34"/>
      <c r="U60" s="34"/>
    </row>
    <row r="61" spans="3:21" x14ac:dyDescent="0.25">
      <c r="C61" s="17"/>
      <c r="D61" s="17"/>
      <c r="E61" s="17"/>
      <c r="F61" s="17"/>
      <c r="G61" s="17"/>
      <c r="H61" s="17"/>
      <c r="I61" s="17"/>
      <c r="J61" s="17"/>
      <c r="K61" s="17"/>
      <c r="L61" s="17"/>
      <c r="M61" s="17"/>
      <c r="N61" s="17"/>
      <c r="O61" s="17"/>
      <c r="P61" s="17"/>
      <c r="Q61" s="17"/>
    </row>
    <row r="62" spans="3:21" x14ac:dyDescent="0.25">
      <c r="C62" s="17"/>
      <c r="D62" s="17"/>
      <c r="E62" s="17"/>
      <c r="F62" s="17"/>
      <c r="G62" s="17"/>
      <c r="H62" s="17"/>
      <c r="I62" s="17"/>
      <c r="J62" s="17"/>
      <c r="K62" s="17"/>
      <c r="L62" s="17"/>
      <c r="M62" s="17"/>
      <c r="N62" s="17"/>
      <c r="O62" s="17"/>
      <c r="P62" s="17"/>
      <c r="Q62" s="17"/>
    </row>
    <row r="63" spans="3:21" x14ac:dyDescent="0.25">
      <c r="C63" s="17"/>
      <c r="D63" s="17"/>
      <c r="E63" s="17"/>
      <c r="F63" s="17"/>
      <c r="G63" s="17"/>
      <c r="H63" s="17"/>
      <c r="I63" s="17"/>
      <c r="J63" s="17"/>
      <c r="K63" s="17"/>
      <c r="L63" s="17"/>
      <c r="M63" s="17"/>
      <c r="N63" s="17"/>
      <c r="O63" s="17"/>
      <c r="P63" s="17"/>
      <c r="Q63" s="17"/>
    </row>
    <row r="64" spans="3:21" x14ac:dyDescent="0.25">
      <c r="C64" s="17"/>
      <c r="D64" s="17"/>
      <c r="E64" s="17"/>
      <c r="F64" s="17"/>
      <c r="G64" s="17"/>
      <c r="H64" s="17"/>
      <c r="I64" s="17"/>
      <c r="J64" s="17"/>
      <c r="K64" s="17"/>
      <c r="L64" s="17"/>
      <c r="M64" s="17"/>
      <c r="N64" s="17"/>
      <c r="O64" s="17"/>
      <c r="P64" s="17"/>
      <c r="Q64" s="17"/>
    </row>
    <row r="65" spans="3:17" x14ac:dyDescent="0.25">
      <c r="C65" s="17"/>
      <c r="D65" s="17"/>
      <c r="E65" s="17"/>
      <c r="F65" s="17"/>
      <c r="G65" s="17"/>
      <c r="H65" s="17"/>
      <c r="I65" s="17"/>
      <c r="J65" s="17"/>
      <c r="K65" s="17"/>
      <c r="L65" s="17"/>
      <c r="M65" s="17"/>
      <c r="N65" s="17"/>
      <c r="O65" s="17"/>
      <c r="P65" s="17"/>
      <c r="Q65" s="17"/>
    </row>
    <row r="66" spans="3:17" ht="15.75" x14ac:dyDescent="0.25">
      <c r="C66" s="17"/>
      <c r="D66" s="17"/>
      <c r="E66" s="17"/>
      <c r="F66" s="16"/>
      <c r="G66" s="16"/>
      <c r="H66" s="16"/>
      <c r="I66" s="16"/>
      <c r="J66" s="16"/>
      <c r="K66" s="16"/>
      <c r="L66" s="16"/>
      <c r="M66" s="16"/>
      <c r="N66" s="16"/>
      <c r="O66" s="16"/>
      <c r="P66" s="16"/>
      <c r="Q66" s="16"/>
    </row>
    <row r="67" spans="3:17" ht="15.75" x14ac:dyDescent="0.25">
      <c r="C67" s="16"/>
      <c r="D67" s="16"/>
      <c r="E67" s="16"/>
      <c r="F67" s="17"/>
      <c r="G67" s="17"/>
      <c r="H67" s="17"/>
      <c r="I67" s="17"/>
      <c r="J67" s="17"/>
      <c r="K67" s="17"/>
      <c r="L67" s="17"/>
      <c r="M67" s="17"/>
      <c r="N67" s="17"/>
      <c r="O67" s="17"/>
      <c r="P67" s="17"/>
      <c r="Q67" s="17"/>
    </row>
    <row r="68" spans="3:17" x14ac:dyDescent="0.25">
      <c r="C68" s="17"/>
      <c r="D68" s="17"/>
      <c r="E68" s="17"/>
      <c r="F68" s="17"/>
      <c r="G68" s="11"/>
      <c r="H68" s="11"/>
      <c r="I68" s="17"/>
      <c r="J68" s="11"/>
      <c r="K68" s="11"/>
      <c r="L68" s="17"/>
      <c r="M68" s="11"/>
      <c r="N68" s="11"/>
      <c r="O68" s="17"/>
      <c r="P68" s="17"/>
      <c r="Q68" s="17"/>
    </row>
    <row r="69" spans="3:17" x14ac:dyDescent="0.25">
      <c r="C69" s="17"/>
      <c r="D69" s="17"/>
      <c r="E69" s="17"/>
      <c r="F69" s="17"/>
      <c r="G69" s="11"/>
      <c r="H69" s="11"/>
      <c r="I69" s="17"/>
      <c r="J69" s="11"/>
      <c r="K69" s="11"/>
      <c r="L69" s="17"/>
      <c r="M69" s="11"/>
      <c r="N69" s="11"/>
      <c r="O69" s="17"/>
      <c r="P69" s="17"/>
      <c r="Q69" s="17"/>
    </row>
    <row r="70" spans="3:17" x14ac:dyDescent="0.25">
      <c r="C70" s="17"/>
      <c r="D70" s="17"/>
      <c r="E70" s="17"/>
      <c r="F70" s="17"/>
      <c r="G70" s="11"/>
      <c r="H70" s="11"/>
      <c r="I70" s="17"/>
      <c r="J70" s="11"/>
      <c r="K70" s="11"/>
      <c r="L70" s="17"/>
      <c r="M70" s="11"/>
      <c r="N70" s="11"/>
      <c r="O70" s="17"/>
      <c r="P70" s="17"/>
      <c r="Q70" s="17"/>
    </row>
    <row r="71" spans="3:17" x14ac:dyDescent="0.25">
      <c r="C71" s="17"/>
      <c r="D71" s="17"/>
      <c r="E71" s="17"/>
      <c r="F71" s="17"/>
      <c r="G71" s="11"/>
      <c r="H71" s="11"/>
      <c r="I71" s="17"/>
      <c r="J71" s="11"/>
      <c r="K71" s="11"/>
      <c r="L71" s="17"/>
      <c r="M71" s="11"/>
      <c r="N71" s="11"/>
      <c r="O71" s="17"/>
      <c r="P71" s="17"/>
      <c r="Q71" s="17"/>
    </row>
    <row r="72" spans="3:17" ht="15.75" x14ac:dyDescent="0.25">
      <c r="C72" s="16"/>
      <c r="D72" s="16"/>
      <c r="E72" s="16"/>
      <c r="F72" s="17"/>
      <c r="G72" s="17"/>
      <c r="H72" s="17"/>
      <c r="I72" s="17"/>
      <c r="J72" s="17"/>
      <c r="K72" s="17"/>
      <c r="L72" s="17"/>
      <c r="M72" s="17"/>
      <c r="N72" s="17"/>
      <c r="O72" s="17"/>
      <c r="P72" s="17"/>
      <c r="Q72" s="17"/>
    </row>
    <row r="73" spans="3:17" x14ac:dyDescent="0.25">
      <c r="C73" s="17"/>
      <c r="D73" s="17"/>
      <c r="E73" s="17"/>
      <c r="F73" s="17"/>
      <c r="G73" s="17"/>
      <c r="H73" s="17"/>
      <c r="I73" s="17"/>
      <c r="J73" s="17"/>
      <c r="K73" s="17"/>
      <c r="L73" s="17"/>
      <c r="M73" s="17"/>
      <c r="N73" s="17"/>
      <c r="O73" s="308"/>
      <c r="P73" s="308"/>
      <c r="Q73" s="17"/>
    </row>
    <row r="74" spans="3:17" x14ac:dyDescent="0.25">
      <c r="C74" s="17"/>
      <c r="D74" s="17"/>
      <c r="E74" s="17"/>
      <c r="F74" s="308"/>
      <c r="G74" s="308"/>
      <c r="H74" s="308"/>
      <c r="I74" s="17"/>
      <c r="J74" s="17"/>
      <c r="K74" s="17"/>
      <c r="L74" s="17"/>
      <c r="M74" s="17"/>
      <c r="N74" s="17"/>
      <c r="O74" s="17"/>
      <c r="P74" s="17"/>
      <c r="Q74" s="17"/>
    </row>
    <row r="75" spans="3:17" ht="15.75" x14ac:dyDescent="0.25">
      <c r="C75" s="16"/>
      <c r="D75" s="16"/>
      <c r="E75" s="16"/>
      <c r="F75" s="17"/>
      <c r="G75" s="17"/>
      <c r="H75" s="17"/>
      <c r="I75" s="17"/>
      <c r="J75" s="17"/>
      <c r="K75" s="17"/>
      <c r="L75" s="17"/>
      <c r="M75" s="17"/>
      <c r="N75" s="17"/>
      <c r="O75" s="17"/>
      <c r="P75" s="17"/>
      <c r="Q75" s="17"/>
    </row>
    <row r="76" spans="3:17" x14ac:dyDescent="0.25">
      <c r="C76" s="17"/>
      <c r="D76" s="17"/>
      <c r="E76" s="17"/>
      <c r="F76" s="17"/>
      <c r="G76" s="17"/>
      <c r="H76" s="17"/>
      <c r="I76" s="17"/>
      <c r="J76" s="17"/>
      <c r="K76" s="17"/>
      <c r="L76" s="17"/>
      <c r="M76" s="11"/>
      <c r="N76" s="11"/>
      <c r="O76" s="308"/>
      <c r="P76" s="309"/>
      <c r="Q76" s="17"/>
    </row>
    <row r="77" spans="3:17" x14ac:dyDescent="0.25">
      <c r="C77" s="17"/>
      <c r="D77" s="17"/>
      <c r="E77" s="17"/>
      <c r="F77" s="17"/>
      <c r="G77" s="11"/>
      <c r="H77" s="11"/>
      <c r="I77" s="17"/>
      <c r="J77" s="17"/>
      <c r="K77" s="17"/>
      <c r="L77" s="17"/>
      <c r="M77" s="11"/>
      <c r="N77" s="11"/>
      <c r="O77" s="17"/>
      <c r="P77" s="11"/>
      <c r="Q77" s="17"/>
    </row>
    <row r="78" spans="3:17" x14ac:dyDescent="0.25">
      <c r="C78" s="17"/>
      <c r="D78" s="17"/>
      <c r="E78" s="17"/>
      <c r="F78" s="17"/>
      <c r="G78" s="11"/>
      <c r="H78" s="11"/>
      <c r="I78" s="17"/>
      <c r="J78" s="17"/>
      <c r="K78" s="17"/>
      <c r="L78" s="17"/>
      <c r="M78" s="11"/>
      <c r="N78" s="11"/>
      <c r="O78" s="17"/>
      <c r="P78" s="11"/>
      <c r="Q78" s="17"/>
    </row>
    <row r="79" spans="3:17" ht="15.75" x14ac:dyDescent="0.25">
      <c r="C79" s="16"/>
      <c r="D79" s="16"/>
      <c r="E79" s="16"/>
      <c r="F79" s="17"/>
      <c r="G79" s="17"/>
      <c r="H79" s="17"/>
      <c r="I79" s="17"/>
      <c r="J79" s="17"/>
      <c r="K79" s="17"/>
      <c r="L79" s="17"/>
      <c r="M79" s="17"/>
      <c r="N79" s="17"/>
      <c r="O79" s="17"/>
      <c r="P79" s="17"/>
      <c r="Q79" s="17"/>
    </row>
    <row r="80" spans="3:17" x14ac:dyDescent="0.25">
      <c r="C80" s="17"/>
      <c r="D80" s="17"/>
      <c r="E80" s="17"/>
      <c r="F80" s="17"/>
      <c r="G80" s="17"/>
      <c r="H80" s="17"/>
      <c r="I80" s="17"/>
      <c r="J80" s="17"/>
      <c r="K80" s="17"/>
      <c r="L80" s="17"/>
      <c r="M80" s="17"/>
      <c r="N80" s="17"/>
      <c r="O80" s="17"/>
      <c r="P80" s="17"/>
      <c r="Q80" s="17"/>
    </row>
    <row r="81" spans="3:17" ht="15.75" x14ac:dyDescent="0.25">
      <c r="C81" s="16"/>
      <c r="D81" s="16"/>
      <c r="E81" s="16"/>
      <c r="F81" s="17"/>
      <c r="G81" s="17"/>
      <c r="H81" s="17"/>
      <c r="I81" s="17"/>
      <c r="J81" s="17"/>
      <c r="K81" s="17"/>
      <c r="L81" s="17"/>
      <c r="M81" s="17"/>
      <c r="N81" s="17"/>
      <c r="O81" s="17"/>
      <c r="P81" s="17"/>
      <c r="Q81" s="17"/>
    </row>
    <row r="82" spans="3:17" x14ac:dyDescent="0.25">
      <c r="C82" s="17"/>
      <c r="D82" s="17"/>
      <c r="E82" s="17"/>
      <c r="F82" s="17"/>
      <c r="G82" s="17"/>
      <c r="H82" s="17"/>
      <c r="I82" s="17"/>
      <c r="J82" s="17"/>
      <c r="K82" s="17"/>
      <c r="L82" s="17"/>
      <c r="M82" s="17"/>
      <c r="N82" s="17"/>
      <c r="O82" s="308"/>
      <c r="P82" s="308"/>
      <c r="Q82" s="17"/>
    </row>
    <row r="83" spans="3:17" ht="15.75" x14ac:dyDescent="0.25">
      <c r="C83" s="16"/>
      <c r="D83" s="16"/>
      <c r="E83" s="16"/>
      <c r="F83" s="17"/>
      <c r="G83" s="17"/>
      <c r="H83" s="17"/>
      <c r="I83" s="17"/>
      <c r="J83" s="17"/>
      <c r="K83" s="17"/>
      <c r="L83" s="17"/>
      <c r="M83" s="17"/>
      <c r="N83" s="17"/>
      <c r="O83" s="17"/>
      <c r="P83" s="17"/>
      <c r="Q83" s="17"/>
    </row>
    <row r="84" spans="3:17" x14ac:dyDescent="0.25">
      <c r="C84" s="17"/>
      <c r="D84" s="17"/>
      <c r="E84" s="17"/>
      <c r="F84" s="17"/>
      <c r="G84" s="17"/>
      <c r="H84" s="17"/>
      <c r="I84" s="308"/>
      <c r="J84" s="308"/>
      <c r="K84" s="308"/>
      <c r="L84" s="308"/>
      <c r="M84" s="308"/>
      <c r="N84" s="308"/>
      <c r="O84" s="17"/>
      <c r="P84" s="17"/>
      <c r="Q84" s="17"/>
    </row>
    <row r="85" spans="3:17" ht="15.75" x14ac:dyDescent="0.25">
      <c r="C85" s="16"/>
      <c r="D85" s="16"/>
      <c r="E85" s="16"/>
      <c r="F85" s="17"/>
      <c r="G85" s="17"/>
      <c r="H85" s="17"/>
      <c r="I85" s="17"/>
      <c r="J85" s="17"/>
      <c r="K85" s="17"/>
      <c r="L85" s="17"/>
      <c r="M85" s="17"/>
      <c r="N85" s="17"/>
      <c r="O85" s="17"/>
      <c r="P85" s="17"/>
      <c r="Q85" s="17"/>
    </row>
    <row r="86" spans="3:17" x14ac:dyDescent="0.25">
      <c r="C86" s="17"/>
      <c r="D86" s="17"/>
      <c r="E86" s="17"/>
      <c r="F86" s="17"/>
      <c r="G86" s="17"/>
      <c r="H86" s="17"/>
      <c r="I86" s="17"/>
      <c r="J86" s="17"/>
      <c r="K86" s="17"/>
      <c r="L86" s="17"/>
      <c r="M86" s="17"/>
      <c r="N86" s="17"/>
      <c r="O86" s="17"/>
      <c r="P86" s="17"/>
      <c r="Q86" s="17"/>
    </row>
    <row r="87" spans="3:17" x14ac:dyDescent="0.25">
      <c r="C87" s="17"/>
      <c r="D87" s="17"/>
      <c r="E87" s="17"/>
      <c r="F87" s="17"/>
      <c r="G87" s="17"/>
      <c r="H87" s="17"/>
      <c r="I87" s="17"/>
      <c r="J87" s="17"/>
      <c r="K87" s="17"/>
      <c r="L87" s="308"/>
      <c r="M87" s="308"/>
      <c r="N87" s="308"/>
      <c r="O87" s="17"/>
      <c r="P87" s="17"/>
      <c r="Q87" s="17"/>
    </row>
    <row r="88" spans="3:17" ht="15.75" x14ac:dyDescent="0.25">
      <c r="C88" s="16"/>
      <c r="D88" s="16"/>
      <c r="E88" s="16"/>
      <c r="F88" s="17"/>
      <c r="G88" s="17"/>
      <c r="H88" s="17"/>
      <c r="I88" s="17"/>
      <c r="J88" s="17"/>
      <c r="K88" s="17"/>
      <c r="L88" s="17"/>
      <c r="M88" s="17"/>
      <c r="N88" s="17"/>
      <c r="O88" s="17"/>
      <c r="P88" s="17"/>
      <c r="Q88" s="17"/>
    </row>
    <row r="89" spans="3:17" ht="15.75" x14ac:dyDescent="0.25">
      <c r="C89" s="16"/>
      <c r="D89" s="16"/>
      <c r="E89" s="16"/>
      <c r="F89" s="17"/>
      <c r="G89" s="17"/>
      <c r="H89" s="17"/>
      <c r="I89" s="17"/>
      <c r="J89" s="17"/>
      <c r="K89" s="17"/>
      <c r="L89" s="17"/>
      <c r="M89" s="17"/>
      <c r="N89" s="17"/>
      <c r="O89" s="17"/>
      <c r="P89" s="17"/>
      <c r="Q89" s="17"/>
    </row>
    <row r="90" spans="3:17" x14ac:dyDescent="0.25">
      <c r="C90" s="17"/>
      <c r="D90" s="17"/>
      <c r="E90" s="17"/>
      <c r="F90" s="308"/>
      <c r="G90" s="308"/>
      <c r="H90" s="308"/>
      <c r="I90" s="308"/>
      <c r="J90" s="308"/>
      <c r="K90" s="308"/>
      <c r="L90" s="17"/>
      <c r="M90" s="17"/>
      <c r="N90" s="17"/>
      <c r="O90" s="17"/>
      <c r="P90" s="17"/>
      <c r="Q90" s="17"/>
    </row>
    <row r="91" spans="3:17" x14ac:dyDescent="0.25">
      <c r="C91" s="17"/>
      <c r="D91" s="17"/>
      <c r="E91" s="17"/>
      <c r="F91" s="17"/>
      <c r="G91" s="17"/>
      <c r="H91" s="17"/>
      <c r="I91" s="17"/>
      <c r="J91" s="17"/>
      <c r="K91" s="17"/>
      <c r="L91" s="17"/>
      <c r="M91" s="17"/>
      <c r="N91" s="17"/>
      <c r="O91" s="17"/>
      <c r="P91" s="17"/>
      <c r="Q91" s="17"/>
    </row>
    <row r="92" spans="3:17" ht="15.75" x14ac:dyDescent="0.25">
      <c r="C92" s="16"/>
      <c r="D92" s="16"/>
      <c r="E92" s="16"/>
      <c r="F92" s="17"/>
      <c r="G92" s="17"/>
      <c r="H92" s="17"/>
      <c r="I92" s="17"/>
      <c r="J92" s="17"/>
      <c r="K92" s="17"/>
      <c r="L92" s="17"/>
      <c r="M92" s="17"/>
      <c r="N92" s="17"/>
      <c r="O92" s="17"/>
      <c r="P92" s="17"/>
      <c r="Q92" s="17"/>
    </row>
    <row r="93" spans="3:17" x14ac:dyDescent="0.25">
      <c r="C93" s="17"/>
      <c r="D93" s="17"/>
      <c r="E93" s="17"/>
      <c r="F93" s="309"/>
      <c r="G93" s="309"/>
      <c r="H93" s="309"/>
      <c r="I93" s="17"/>
      <c r="J93" s="17"/>
      <c r="K93" s="17"/>
      <c r="L93" s="17"/>
      <c r="M93" s="17"/>
      <c r="N93" s="17"/>
      <c r="O93" s="11"/>
      <c r="P93" s="11"/>
      <c r="Q93" s="11"/>
    </row>
    <row r="94" spans="3:17" ht="15.75" x14ac:dyDescent="0.25">
      <c r="C94" s="16"/>
      <c r="D94" s="16"/>
      <c r="E94" s="16"/>
      <c r="F94" s="17"/>
      <c r="G94" s="17"/>
      <c r="H94" s="17"/>
      <c r="I94" s="17"/>
      <c r="J94" s="17"/>
      <c r="K94" s="17"/>
      <c r="L94" s="17"/>
      <c r="M94" s="17"/>
      <c r="N94" s="17"/>
      <c r="O94" s="17"/>
      <c r="P94" s="17"/>
      <c r="Q94" s="17"/>
    </row>
    <row r="95" spans="3:17" x14ac:dyDescent="0.25">
      <c r="C95" s="17"/>
      <c r="D95" s="17"/>
      <c r="E95" s="17"/>
      <c r="F95" s="17"/>
      <c r="G95" s="17"/>
      <c r="H95" s="17"/>
      <c r="I95" s="17"/>
      <c r="J95" s="17"/>
      <c r="K95" s="17"/>
      <c r="L95" s="17"/>
      <c r="M95" s="17"/>
      <c r="N95" s="17"/>
      <c r="O95" s="17"/>
      <c r="P95" s="17"/>
      <c r="Q95" s="17"/>
    </row>
    <row r="96" spans="3:17" ht="15.75" x14ac:dyDescent="0.25">
      <c r="C96" s="16"/>
      <c r="D96" s="16"/>
      <c r="E96" s="16"/>
      <c r="F96" s="17"/>
      <c r="G96" s="17"/>
      <c r="H96" s="17"/>
      <c r="I96" s="17"/>
      <c r="J96" s="17"/>
      <c r="K96" s="17"/>
      <c r="L96" s="17"/>
      <c r="M96" s="17"/>
      <c r="N96" s="17"/>
      <c r="O96" s="17"/>
      <c r="P96" s="17"/>
      <c r="Q96" s="17"/>
    </row>
    <row r="97" spans="3:17" x14ac:dyDescent="0.25">
      <c r="C97" s="17"/>
      <c r="D97" s="17"/>
      <c r="E97" s="17"/>
      <c r="F97" s="17"/>
      <c r="G97" s="17"/>
      <c r="H97" s="17"/>
      <c r="I97" s="17"/>
      <c r="J97" s="17"/>
      <c r="K97" s="17"/>
      <c r="L97" s="17"/>
      <c r="M97" s="17"/>
      <c r="N97" s="17"/>
      <c r="O97" s="17"/>
      <c r="P97" s="17"/>
      <c r="Q97" s="17"/>
    </row>
    <row r="98" spans="3:17" x14ac:dyDescent="0.25">
      <c r="C98" s="17"/>
      <c r="D98" s="17"/>
      <c r="E98" s="17"/>
      <c r="F98" s="17"/>
      <c r="G98" s="17"/>
      <c r="H98" s="17"/>
      <c r="I98" s="17"/>
      <c r="J98" s="17"/>
      <c r="K98" s="17"/>
      <c r="L98" s="17"/>
      <c r="M98" s="17"/>
      <c r="N98" s="17"/>
      <c r="O98" s="17"/>
      <c r="P98" s="17"/>
      <c r="Q98" s="17"/>
    </row>
    <row r="99" spans="3:17" x14ac:dyDescent="0.25">
      <c r="C99" s="17"/>
      <c r="D99" s="17"/>
      <c r="E99" s="17"/>
      <c r="F99" s="17"/>
      <c r="G99" s="17"/>
      <c r="H99" s="17"/>
      <c r="I99" s="17"/>
      <c r="J99" s="17"/>
      <c r="K99" s="17"/>
      <c r="L99" s="17"/>
      <c r="M99" s="17"/>
      <c r="N99" s="17"/>
      <c r="O99" s="17"/>
      <c r="P99" s="17"/>
      <c r="Q99" s="17"/>
    </row>
    <row r="100" spans="3:17" x14ac:dyDescent="0.25">
      <c r="C100" s="17"/>
      <c r="D100" s="17"/>
      <c r="E100" s="17"/>
      <c r="F100" s="17"/>
      <c r="G100" s="17"/>
      <c r="H100" s="17"/>
      <c r="I100" s="17"/>
      <c r="J100" s="17"/>
      <c r="K100" s="17"/>
      <c r="L100" s="17"/>
      <c r="M100" s="17"/>
      <c r="N100" s="17"/>
      <c r="O100" s="17"/>
      <c r="P100" s="17"/>
      <c r="Q100" s="17"/>
    </row>
    <row r="101" spans="3:17" x14ac:dyDescent="0.25">
      <c r="C101" s="17"/>
      <c r="D101" s="17"/>
      <c r="E101" s="17"/>
      <c r="F101" s="17"/>
      <c r="G101" s="17"/>
      <c r="H101" s="17"/>
      <c r="I101" s="17"/>
      <c r="J101" s="17"/>
      <c r="K101" s="17"/>
      <c r="L101" s="17"/>
      <c r="M101" s="17"/>
      <c r="N101" s="17"/>
      <c r="O101" s="17"/>
      <c r="P101" s="17"/>
      <c r="Q101" s="17"/>
    </row>
    <row r="102" spans="3:17" x14ac:dyDescent="0.25">
      <c r="C102" s="17"/>
      <c r="D102" s="17"/>
      <c r="E102" s="17"/>
      <c r="F102" s="17"/>
      <c r="G102" s="17"/>
      <c r="H102" s="17"/>
      <c r="I102" s="17"/>
      <c r="J102" s="17"/>
      <c r="K102" s="17"/>
      <c r="L102" s="17"/>
      <c r="M102" s="17"/>
      <c r="N102" s="17"/>
      <c r="O102" s="17"/>
      <c r="P102" s="17"/>
      <c r="Q102" s="17"/>
    </row>
    <row r="103" spans="3:17" x14ac:dyDescent="0.25">
      <c r="C103" s="17"/>
      <c r="D103" s="17"/>
      <c r="E103" s="17"/>
      <c r="F103" s="17"/>
      <c r="G103" s="17"/>
      <c r="H103" s="17"/>
      <c r="I103" s="17"/>
      <c r="J103" s="17"/>
      <c r="K103" s="17"/>
      <c r="L103" s="17"/>
      <c r="M103" s="17"/>
      <c r="N103" s="17"/>
      <c r="O103" s="17"/>
      <c r="P103" s="17"/>
      <c r="Q103" s="17"/>
    </row>
    <row r="104" spans="3:17" x14ac:dyDescent="0.25">
      <c r="C104" s="17"/>
      <c r="D104" s="17"/>
      <c r="E104" s="17"/>
      <c r="F104" s="17"/>
      <c r="G104" s="17"/>
      <c r="H104" s="17"/>
      <c r="I104" s="17"/>
      <c r="J104" s="17"/>
      <c r="K104" s="17"/>
      <c r="L104" s="17"/>
      <c r="M104" s="17"/>
      <c r="N104" s="17"/>
      <c r="O104" s="17"/>
      <c r="P104" s="17"/>
      <c r="Q104" s="17"/>
    </row>
    <row r="105" spans="3:17" x14ac:dyDescent="0.25">
      <c r="C105" s="17"/>
      <c r="D105" s="17"/>
      <c r="E105" s="17"/>
      <c r="F105" s="17"/>
      <c r="G105" s="17"/>
      <c r="H105" s="17"/>
      <c r="I105" s="17"/>
      <c r="J105" s="17"/>
      <c r="K105" s="17"/>
      <c r="L105" s="17"/>
      <c r="M105" s="17"/>
      <c r="N105" s="17"/>
      <c r="O105" s="17"/>
      <c r="P105" s="17"/>
      <c r="Q105" s="17"/>
    </row>
    <row r="106" spans="3:17" x14ac:dyDescent="0.25">
      <c r="C106" s="17"/>
      <c r="D106" s="17"/>
      <c r="E106" s="17"/>
      <c r="F106" s="17"/>
      <c r="G106" s="17"/>
      <c r="H106" s="17"/>
      <c r="I106" s="17"/>
      <c r="J106" s="17"/>
      <c r="K106" s="17"/>
      <c r="L106" s="17"/>
      <c r="M106" s="17"/>
      <c r="N106" s="17"/>
      <c r="O106" s="17"/>
      <c r="P106" s="17"/>
      <c r="Q106" s="17"/>
    </row>
    <row r="107" spans="3:17" x14ac:dyDescent="0.25">
      <c r="C107" s="17"/>
      <c r="D107" s="17"/>
      <c r="E107" s="17"/>
      <c r="F107" s="17"/>
      <c r="G107" s="17"/>
      <c r="H107" s="17"/>
      <c r="I107" s="17"/>
      <c r="J107" s="17"/>
      <c r="K107" s="17"/>
      <c r="L107" s="17"/>
      <c r="M107" s="17"/>
      <c r="N107" s="17"/>
      <c r="O107" s="17"/>
      <c r="P107" s="17"/>
      <c r="Q107" s="17"/>
    </row>
    <row r="108" spans="3:17" x14ac:dyDescent="0.25">
      <c r="C108" s="17"/>
      <c r="D108" s="17"/>
      <c r="E108" s="17"/>
      <c r="F108" s="17"/>
      <c r="G108" s="17"/>
      <c r="H108" s="17"/>
      <c r="I108" s="17"/>
      <c r="J108" s="17"/>
      <c r="K108" s="17"/>
      <c r="L108" s="17"/>
      <c r="M108" s="17"/>
      <c r="N108" s="17"/>
      <c r="O108" s="17"/>
      <c r="P108" s="17"/>
      <c r="Q108" s="17"/>
    </row>
    <row r="109" spans="3:17" x14ac:dyDescent="0.25">
      <c r="C109" s="17"/>
      <c r="D109" s="17"/>
      <c r="E109" s="17"/>
      <c r="F109" s="17"/>
      <c r="G109" s="17"/>
      <c r="H109" s="17"/>
      <c r="I109" s="17"/>
      <c r="J109" s="17"/>
      <c r="K109" s="17"/>
      <c r="L109" s="17"/>
      <c r="M109" s="17"/>
      <c r="N109" s="17"/>
      <c r="O109" s="17"/>
      <c r="P109" s="17"/>
      <c r="Q109" s="17"/>
    </row>
    <row r="110" spans="3:17" x14ac:dyDescent="0.25">
      <c r="C110" s="17"/>
      <c r="D110" s="17"/>
      <c r="E110" s="17"/>
      <c r="F110" s="17"/>
      <c r="G110" s="17"/>
      <c r="H110" s="17"/>
      <c r="I110" s="17"/>
      <c r="J110" s="17"/>
      <c r="K110" s="17"/>
      <c r="L110" s="17"/>
      <c r="M110" s="17"/>
      <c r="N110" s="17"/>
      <c r="O110" s="17"/>
      <c r="P110" s="17"/>
      <c r="Q110" s="17"/>
    </row>
    <row r="111" spans="3:17" x14ac:dyDescent="0.25">
      <c r="C111" s="17"/>
      <c r="D111" s="17"/>
      <c r="E111" s="17"/>
      <c r="F111" s="17"/>
      <c r="G111" s="17"/>
      <c r="H111" s="17"/>
      <c r="I111" s="17"/>
      <c r="J111" s="17"/>
      <c r="K111" s="17"/>
      <c r="L111" s="17"/>
      <c r="M111" s="17"/>
      <c r="N111" s="17"/>
      <c r="O111" s="17"/>
      <c r="P111" s="17"/>
      <c r="Q111" s="17"/>
    </row>
    <row r="112" spans="3:17" x14ac:dyDescent="0.25">
      <c r="C112" s="17"/>
      <c r="D112" s="17"/>
      <c r="E112" s="17"/>
      <c r="F112" s="17"/>
      <c r="G112" s="17"/>
      <c r="H112" s="17"/>
      <c r="I112" s="17"/>
      <c r="J112" s="17"/>
      <c r="K112" s="17"/>
      <c r="L112" s="17"/>
      <c r="M112" s="17"/>
      <c r="N112" s="17"/>
      <c r="O112" s="17"/>
      <c r="P112" s="17"/>
      <c r="Q112" s="17"/>
    </row>
    <row r="113" spans="3:17" x14ac:dyDescent="0.25">
      <c r="C113" s="17"/>
      <c r="D113" s="17"/>
      <c r="E113" s="17"/>
      <c r="F113" s="17"/>
      <c r="G113" s="17"/>
      <c r="H113" s="17"/>
      <c r="I113" s="17"/>
      <c r="J113" s="17"/>
      <c r="K113" s="17"/>
      <c r="L113" s="17"/>
      <c r="M113" s="17"/>
      <c r="N113" s="17"/>
      <c r="O113" s="17"/>
      <c r="P113" s="17"/>
      <c r="Q113" s="17"/>
    </row>
    <row r="114" spans="3:17" x14ac:dyDescent="0.25">
      <c r="C114" s="17"/>
      <c r="D114" s="17"/>
      <c r="E114" s="17"/>
      <c r="F114" s="17"/>
      <c r="G114" s="17"/>
      <c r="H114" s="17"/>
      <c r="I114" s="17"/>
      <c r="J114" s="17"/>
      <c r="K114" s="17"/>
      <c r="L114" s="17"/>
      <c r="M114" s="17"/>
      <c r="N114" s="17"/>
      <c r="O114" s="17"/>
      <c r="P114" s="17"/>
      <c r="Q114" s="17"/>
    </row>
    <row r="115" spans="3:17" x14ac:dyDescent="0.25">
      <c r="C115" s="17"/>
      <c r="D115" s="17"/>
      <c r="E115" s="17"/>
      <c r="F115" s="17"/>
      <c r="G115" s="17"/>
      <c r="H115" s="17"/>
      <c r="I115" s="17"/>
      <c r="J115" s="17"/>
      <c r="K115" s="17"/>
      <c r="L115" s="17"/>
      <c r="M115" s="17"/>
      <c r="N115" s="17"/>
      <c r="O115" s="17"/>
      <c r="P115" s="17"/>
      <c r="Q115" s="17"/>
    </row>
  </sheetData>
  <mergeCells count="32">
    <mergeCell ref="N16:P16"/>
    <mergeCell ref="N17:P17"/>
    <mergeCell ref="N18:P18"/>
    <mergeCell ref="A1:P2"/>
    <mergeCell ref="H16:J16"/>
    <mergeCell ref="H17:J17"/>
    <mergeCell ref="H18:J18"/>
    <mergeCell ref="K16:M16"/>
    <mergeCell ref="K17:M17"/>
    <mergeCell ref="K18:M18"/>
    <mergeCell ref="B16:D16"/>
    <mergeCell ref="B17:D17"/>
    <mergeCell ref="B18:D18"/>
    <mergeCell ref="E16:G16"/>
    <mergeCell ref="E17:G17"/>
    <mergeCell ref="E18:G18"/>
    <mergeCell ref="AE35:AG35"/>
    <mergeCell ref="AE36:AG36"/>
    <mergeCell ref="AE37:AG37"/>
    <mergeCell ref="R1:AG2"/>
    <mergeCell ref="Y35:AA35"/>
    <mergeCell ref="Y36:AA36"/>
    <mergeCell ref="Y37:AA37"/>
    <mergeCell ref="AB35:AD35"/>
    <mergeCell ref="AB36:AD36"/>
    <mergeCell ref="AB37:AD37"/>
    <mergeCell ref="S35:U35"/>
    <mergeCell ref="S36:U36"/>
    <mergeCell ref="S37:U37"/>
    <mergeCell ref="V35:X35"/>
    <mergeCell ref="V36:X36"/>
    <mergeCell ref="V37:X37"/>
  </mergeCells>
  <hyperlinks>
    <hyperlink ref="A21" r:id="rId1" xr:uid="{7CAE5741-A471-8B41-8904-BEEB5121FAB0}"/>
    <hyperlink ref="D4" r:id="rId2" xr:uid="{FB47D161-41F4-F34A-B1E9-28EA750248A0}"/>
    <hyperlink ref="G4" r:id="rId3" xr:uid="{0007EF91-188A-DA42-B0FE-92414EB00793}"/>
    <hyperlink ref="J4" r:id="rId4" xr:uid="{CD00C51D-EEEF-DD40-9F4A-7DE6E78792D6}"/>
    <hyperlink ref="M4" r:id="rId5" xr:uid="{FCA7FA2B-CA6D-084D-9974-B99AAE2CB5F7}"/>
    <hyperlink ref="P4" r:id="rId6" xr:uid="{4A02B61E-2AC6-9E47-AD8E-5296B7A144E7}"/>
    <hyperlink ref="G5" r:id="rId7" xr:uid="{2EDDB3A9-7706-FE42-88F7-AD3E4D728328}"/>
    <hyperlink ref="J5" r:id="rId8" xr:uid="{977F01B5-8D2F-3F4D-85A0-979F8D233A9B}"/>
    <hyperlink ref="M5" r:id="rId9" location="AUT_22439" xr:uid="{217D9E38-882E-0B4D-8A96-E8D5DAE8667B}"/>
    <hyperlink ref="P5" r:id="rId10" location="AUT_22439" xr:uid="{89EB0727-8674-1046-A9BA-82282FB2BBE5}"/>
    <hyperlink ref="D5" r:id="rId11" xr:uid="{E33FBAF5-868B-7548-9764-AE4E5D90CC05}"/>
    <hyperlink ref="D6" r:id="rId12" xr:uid="{116327D1-B78D-E647-BC34-D8529E715864}"/>
    <hyperlink ref="G6" r:id="rId13" xr:uid="{40EBC8B5-24D9-3743-BD51-76D485B7EE45}"/>
    <hyperlink ref="J6" r:id="rId14" xr:uid="{7632582B-2743-4D46-840C-7C4422BF0449}"/>
    <hyperlink ref="M6" r:id="rId15" xr:uid="{14342335-E917-6E48-8B07-0010FD8DB752}"/>
    <hyperlink ref="P6" r:id="rId16" xr:uid="{F3B30CD4-090D-4542-ACFA-32249A65D183}"/>
    <hyperlink ref="D7" r:id="rId17" xr:uid="{D125C255-3FE0-3F44-804D-56E194BB59F8}"/>
    <hyperlink ref="G7" r:id="rId18" xr:uid="{F72027E7-D857-B345-92E8-9E4B708C3AD3}"/>
    <hyperlink ref="J7" r:id="rId19" xr:uid="{AA0CCC6B-8045-0B46-AE1A-66A2337C7D3C}"/>
    <hyperlink ref="M7" r:id="rId20" xr:uid="{8715FF00-658F-4943-9C6A-32D0561D5382}"/>
    <hyperlink ref="P7" r:id="rId21" xr:uid="{AB28D92E-9426-8644-BBCB-619A95E03544}"/>
    <hyperlink ref="D8" r:id="rId22" xr:uid="{68D44BD0-9537-2E46-956E-377802DE244A}"/>
    <hyperlink ref="G8" r:id="rId23" xr:uid="{490E02DF-A284-A540-BA8E-DFC53DDE9EBF}"/>
    <hyperlink ref="J8" r:id="rId24" xr:uid="{5383F00A-98C1-0447-828C-945927AED30C}"/>
    <hyperlink ref="M8" r:id="rId25" xr:uid="{E96E9EF3-8AE9-E241-B001-B24F1E95B01B}"/>
    <hyperlink ref="P8" r:id="rId26" xr:uid="{28D2C286-5705-7741-8E9C-4CA098193255}"/>
    <hyperlink ref="D9" r:id="rId27" xr:uid="{E4F3D750-554C-4A4D-8EF8-24C982E5CF56}"/>
    <hyperlink ref="G9" r:id="rId28" xr:uid="{33B3079B-EB37-1C4F-B0CB-DA17F89AF602}"/>
    <hyperlink ref="J9" r:id="rId29" xr:uid="{71A5E6BE-D44D-034A-BF69-A3E77E5DAEF7}"/>
    <hyperlink ref="M9" r:id="rId30" xr:uid="{122B42D3-3894-0140-9CFC-ECA33B68E5E7}"/>
    <hyperlink ref="P9" r:id="rId31" xr:uid="{2CD8D85C-1D4F-C945-95E4-FAFEFF196DDD}"/>
    <hyperlink ref="D10" r:id="rId32" xr:uid="{C3D615FA-E178-CA4E-B630-D2304FC67280}"/>
    <hyperlink ref="G10" r:id="rId33" xr:uid="{6C409527-1669-804B-ADD2-57F25D3FB1EF}"/>
    <hyperlink ref="J10" r:id="rId34" xr:uid="{4012E89B-A3ED-274E-AA66-3A561B826CE0}"/>
    <hyperlink ref="M10" r:id="rId35" xr:uid="{D21D0069-C742-0545-82CB-A84442786D45}"/>
    <hyperlink ref="P10" r:id="rId36" xr:uid="{2A654257-DCDA-474A-A0A7-74B6D705715C}"/>
    <hyperlink ref="D11" r:id="rId37" xr:uid="{13A234A3-E671-6644-99E2-142B76DCCF65}"/>
    <hyperlink ref="G11" r:id="rId38" xr:uid="{F387407F-E141-2042-8B2B-06FA6F0B7BB6}"/>
    <hyperlink ref="J11" r:id="rId39" xr:uid="{0F2D6040-FAF9-D545-BAEC-5CC3CCA855FA}"/>
    <hyperlink ref="M11" r:id="rId40" xr:uid="{7CB70AEB-C7EE-A543-9E78-2D52AE957DE2}"/>
    <hyperlink ref="P11" r:id="rId41" xr:uid="{D8D39B3B-EC84-294C-8E49-4EADDC9B8D0C}"/>
    <hyperlink ref="D12" r:id="rId42" xr:uid="{624CE406-7B7E-024D-95B6-9E5FCF24C35E}"/>
    <hyperlink ref="G12" r:id="rId43" xr:uid="{9D20FD02-0C28-B54A-997D-6844ACF0C6E1}"/>
    <hyperlink ref="J12" r:id="rId44" xr:uid="{71610074-C622-EB48-B10E-2F91AE08B2E2}"/>
    <hyperlink ref="M12" r:id="rId45" xr:uid="{1304ED86-1A1A-7246-ACF8-E38B2CCC5B05}"/>
    <hyperlink ref="P12" r:id="rId46" xr:uid="{1AA0B5D3-3318-894B-B589-77605624C155}"/>
    <hyperlink ref="D13" r:id="rId47" xr:uid="{6B99DD58-2756-7747-A532-7816240869CF}"/>
    <hyperlink ref="G13" r:id="rId48" xr:uid="{70288DE8-15BA-E64D-8B4B-D54999CD9A72}"/>
    <hyperlink ref="J13" r:id="rId49" xr:uid="{83EF62D4-6AAC-2549-9CAF-2C80868F398E}"/>
    <hyperlink ref="M13" r:id="rId50" xr:uid="{DA77A717-A85D-984D-A42C-6352AE96B277}"/>
    <hyperlink ref="P13" r:id="rId51" xr:uid="{72E7D3A1-A26B-B64E-BDE7-8A302BA090B2}"/>
    <hyperlink ref="D14" r:id="rId52" xr:uid="{749294D8-94D4-A842-AF70-32A84A28E875}"/>
    <hyperlink ref="G14" r:id="rId53" xr:uid="{D390A221-FC38-544E-B7C2-1B2650E0EF4E}"/>
    <hyperlink ref="J14" r:id="rId54" xr:uid="{9FAE6DF9-FF6A-CF4D-B1D3-5C85BF5443E4}"/>
    <hyperlink ref="M14" r:id="rId55" xr:uid="{6312AE40-990F-434A-8A28-F333A961AA6A}"/>
    <hyperlink ref="P14" r:id="rId56" xr:uid="{6F202465-3402-1A46-80DF-3611199B01A4}"/>
    <hyperlink ref="D15" r:id="rId57" xr:uid="{C2A23D0D-7AE8-8A4E-819A-E9E4B67F10AB}"/>
    <hyperlink ref="G15" r:id="rId58" xr:uid="{1F53B0CD-E8F2-474B-B8EA-F704A75C033E}"/>
    <hyperlink ref="J15" r:id="rId59" xr:uid="{58CBAF20-198D-0C4C-AF20-4E6D3CDD888F}"/>
    <hyperlink ref="M15" r:id="rId60" xr:uid="{049F3F59-7A09-0941-8D13-65E19C6C085C}"/>
    <hyperlink ref="P15" r:id="rId61" xr:uid="{82505EF7-46A3-0443-B3A3-F132B5FF4DFA}"/>
    <hyperlink ref="U5" r:id="rId62" xr:uid="{DB1D2B8A-D64E-174F-8398-48C8E04904D8}"/>
    <hyperlink ref="U6" r:id="rId63" xr:uid="{3AF7238B-C582-8A41-A3B2-5CB2969AEC6F}"/>
    <hyperlink ref="U7" r:id="rId64" xr:uid="{DC67F0D5-E031-F944-B027-B8D8617D2BFF}"/>
    <hyperlink ref="U8" r:id="rId65" xr:uid="{622E1B82-5DE7-DF4A-AA0C-DA161ABA374C}"/>
    <hyperlink ref="X5" r:id="rId66" xr:uid="{FC91DAEA-D4DA-584F-BDD7-5890BBBA51FC}"/>
    <hyperlink ref="X6" r:id="rId67" xr:uid="{E29C2A70-4C33-3742-99FF-373BEDE0DABD}"/>
    <hyperlink ref="X7" r:id="rId68" xr:uid="{0551C241-7BB1-2D4B-8B15-230BAE3BA7DE}"/>
    <hyperlink ref="X8" r:id="rId69" xr:uid="{DA5DFAA4-7CA6-EF4B-9573-009DEA2AB21C}"/>
    <hyperlink ref="AA5" r:id="rId70" xr:uid="{F3DA573B-2931-8E47-BC01-315D27B4655E}"/>
    <hyperlink ref="AA6" r:id="rId71" xr:uid="{260281F9-F961-0843-9435-AE8FBD38805B}"/>
    <hyperlink ref="AA7" r:id="rId72" xr:uid="{A18F4339-E842-834A-8E76-8ED47716EFA2}"/>
    <hyperlink ref="AA8" r:id="rId73" xr:uid="{07539CF2-847A-4142-AAA0-5CD241855C28}"/>
    <hyperlink ref="AD5" r:id="rId74" xr:uid="{F617FB1A-7990-D04E-B0FB-F7C35A30E1ED}"/>
    <hyperlink ref="AD6" r:id="rId75" xr:uid="{2C5852AE-0CD2-434A-B3D8-8DA9421D1390}"/>
    <hyperlink ref="AD7" r:id="rId76" xr:uid="{3BA29192-A35B-AF44-9AE8-CA9000DFE97A}"/>
    <hyperlink ref="AD8" r:id="rId77" xr:uid="{828B822F-CB58-9746-8CCE-B5101B2F5081}"/>
    <hyperlink ref="AG5" r:id="rId78" xr:uid="{1F97216E-A52C-7D4B-8C2F-68C4B5F05942}"/>
    <hyperlink ref="AG6" r:id="rId79" xr:uid="{3C5EC806-3C21-3A48-AD7B-31F0EDC41740}"/>
    <hyperlink ref="AG7" r:id="rId80" xr:uid="{297585EA-EB5A-8B4B-B91F-088836857994}"/>
    <hyperlink ref="AG8" r:id="rId81" xr:uid="{801DFE44-99AD-A345-8713-60B1B6A3C5BF}"/>
    <hyperlink ref="U10" r:id="rId82" location="UAIP-2020-12026" xr:uid="{02F70053-1258-2E40-9890-6E09C181302B}"/>
    <hyperlink ref="X10" r:id="rId83" xr:uid="{D36AADE1-A269-DD4D-9ADB-89C7CFB8DE7F}"/>
    <hyperlink ref="AA10" r:id="rId84" xr:uid="{E0693F2E-2219-A345-8C17-EC6573FBD12C}"/>
    <hyperlink ref="AD10" r:id="rId85" xr:uid="{A3AA01D5-0E19-7B4B-8DC2-9AD9DD962E3E}"/>
    <hyperlink ref="AG10" r:id="rId86" xr:uid="{0C50C461-FBA4-2043-8F19-8EE1AD3F5E86}"/>
    <hyperlink ref="U11" r:id="rId87" xr:uid="{18A6F779-B2AB-8842-8F54-EB7988608CA3}"/>
    <hyperlink ref="X11" r:id="rId88" xr:uid="{8F70E050-C207-3A47-8C29-CBC8501DF8D4}"/>
    <hyperlink ref="AA11" r:id="rId89" xr:uid="{C2075271-B406-1B40-AE9D-E31BAE59533E}"/>
    <hyperlink ref="AG11" r:id="rId90" xr:uid="{391E9D7D-67DD-D94B-BE63-4EAC220E2183}"/>
    <hyperlink ref="AD11" r:id="rId91" xr:uid="{3CDB32E7-12A4-184E-9695-2B0C363C2535}"/>
    <hyperlink ref="U13" r:id="rId92" xr:uid="{82E6E7ED-1A4E-5D4F-B3D5-A1182FB8452C}"/>
    <hyperlink ref="X13" r:id="rId93" xr:uid="{428ED119-D5E2-4C47-BF86-5718E42498BB}"/>
    <hyperlink ref="AA13" r:id="rId94" xr:uid="{522426C2-4D28-424B-97E6-D2CFEE1F1CF6}"/>
    <hyperlink ref="AA14" r:id="rId95" xr:uid="{02D033C5-16B5-3641-BFAE-1C8F82FE6A92}"/>
    <hyperlink ref="AA15" r:id="rId96" xr:uid="{3CCCCB2D-A09A-B741-8A6C-928231F65735}"/>
    <hyperlink ref="AD13" r:id="rId97" xr:uid="{6216BD3B-E4C1-EB40-ABA4-D51C2568C1A3}"/>
    <hyperlink ref="AD14" r:id="rId98" xr:uid="{BEBE88C6-D352-5644-B32B-49E95FC08DB8}"/>
    <hyperlink ref="AD15" r:id="rId99" xr:uid="{092A8580-EB7F-A944-AB38-771682C9CF73}"/>
    <hyperlink ref="AG13" r:id="rId100" xr:uid="{48A8C8A3-5E68-AA4C-A6E7-924F9F372934}"/>
    <hyperlink ref="AG14" r:id="rId101" xr:uid="{AF12BAFD-4454-754B-A4F4-7A084A4F683B}"/>
    <hyperlink ref="AG15" r:id="rId102" xr:uid="{F0E6C802-D675-A343-9C72-15ED2554FDDE}"/>
    <hyperlink ref="U14" r:id="rId103" xr:uid="{242CAC55-FEED-C744-A28E-D45F4BF377EF}"/>
    <hyperlink ref="U15" r:id="rId104" xr:uid="{544276CF-E1E4-4344-A425-FD95E42C0D54}"/>
    <hyperlink ref="X14" r:id="rId105" xr:uid="{87C010B4-68B5-A843-B958-A16A6AA2F511}"/>
    <hyperlink ref="X15" r:id="rId106" xr:uid="{46FCDB9D-33E5-234A-8D0D-EC32F0B09524}"/>
    <hyperlink ref="U17" r:id="rId107" xr:uid="{4CB8016C-D3C0-944F-B461-8036DCD31603}"/>
    <hyperlink ref="X17" r:id="rId108" xr:uid="{825BDDC3-2622-E14A-9C92-E0ACC106A766}"/>
    <hyperlink ref="AA17" r:id="rId109" xr:uid="{EFD12349-6421-CD4C-86AD-6F5DEF637FED}"/>
    <hyperlink ref="AG17" r:id="rId110" xr:uid="{B91C2BE3-5436-374A-8E46-6BB039F179CC}"/>
    <hyperlink ref="AD17" r:id="rId111" xr:uid="{ACC9B27F-1330-4748-827B-9BBEBEFF80AD}"/>
    <hyperlink ref="AD19" r:id="rId112" xr:uid="{691C7923-29D1-A54D-A42C-E455214DE7B6}"/>
    <hyperlink ref="AG19" r:id="rId113" xr:uid="{D398D2E5-CA98-014E-8D3A-F9E07F443051}"/>
    <hyperlink ref="X21" r:id="rId114" xr:uid="{4E794E24-5323-BF4C-A34B-E0ED3D5D1311}"/>
    <hyperlink ref="U23" r:id="rId115" xr:uid="{1EF0AAD3-7714-9A4D-9B2C-7A4CD8128425}"/>
    <hyperlink ref="X23" r:id="rId116" xr:uid="{CB1EBBE5-B14A-AF43-B8B7-5AD80808DC7D}"/>
    <hyperlink ref="U24" r:id="rId117" xr:uid="{8F618DB6-A0CA-FD4E-B242-4A79EDC3E1F5}"/>
    <hyperlink ref="X24" r:id="rId118" xr:uid="{65DB17DB-62C0-2C48-B43D-67183F41C0D3}"/>
    <hyperlink ref="AA24" r:id="rId119" xr:uid="{0F345629-7710-8342-9030-7D4FC816627C}"/>
    <hyperlink ref="U27" r:id="rId120" xr:uid="{CC2377D9-6A2D-D945-8088-3E9C195AD207}"/>
    <hyperlink ref="X27" r:id="rId121" xr:uid="{9E7CADFB-4EB7-6A46-8680-007AE17F4AB7}"/>
    <hyperlink ref="AA27" r:id="rId122" xr:uid="{59230022-0551-FD4E-B14B-551EF6B4B2E0}"/>
    <hyperlink ref="AD27" r:id="rId123" xr:uid="{830C3130-0AE5-2043-889F-E22A482AA2F3}"/>
    <hyperlink ref="AG27" r:id="rId124" xr:uid="{FC79368B-243C-1242-A1F2-C1D0329C3C16}"/>
    <hyperlink ref="U28" r:id="rId125" xr:uid="{2CFA7DAB-71B7-694A-928C-A04D64474E8D}"/>
    <hyperlink ref="X28" r:id="rId126" xr:uid="{577DD654-3A91-AD4F-82A6-573189D3AC9F}"/>
    <hyperlink ref="AA28" r:id="rId127" xr:uid="{744CFE9A-2AAA-324E-B0F9-D76379514B06}"/>
    <hyperlink ref="AD28" r:id="rId128" xr:uid="{DA2FAB16-FC3C-3F46-8F4A-A14C89406DFC}"/>
    <hyperlink ref="AG28" r:id="rId129" xr:uid="{6A69448E-DDFC-184E-9B7B-823AD71D653E}"/>
    <hyperlink ref="U30" r:id="rId130" xr:uid="{9861AAED-3E86-7248-A5F5-87A38C3F63FB}"/>
    <hyperlink ref="X30" r:id="rId131" xr:uid="{1923D872-25D2-A445-B85E-4A97CF2D0A1C}"/>
    <hyperlink ref="AA30" r:id="rId132" xr:uid="{90710A17-56B9-D94E-8011-F53B0000B174}"/>
    <hyperlink ref="AD30" r:id="rId133" xr:uid="{F4EAF8F2-9431-3B47-96B6-7CDCE76ECBB8}"/>
    <hyperlink ref="AG30" r:id="rId134" xr:uid="{3EB7FA62-DF72-7B4F-AA4C-9BC8ABEB4E27}"/>
    <hyperlink ref="U32" r:id="rId135" xr:uid="{76F619B5-89F4-F04D-A8DB-B71B3E9A78B1}"/>
    <hyperlink ref="X32" r:id="rId136" xr:uid="{59CDB0EE-E11B-214A-97EE-AA99E1B31317}"/>
    <hyperlink ref="AA32" r:id="rId137" xr:uid="{0CCD63E7-3D93-6D4A-9D6C-24738C67F584}"/>
    <hyperlink ref="AD32" r:id="rId138" xr:uid="{8EB20694-8549-0245-AE25-D23F0CF8C8F9}"/>
    <hyperlink ref="AG32" r:id="rId139" xr:uid="{3E12A6C3-DE00-C64A-AE82-DA16034C96BB}"/>
    <hyperlink ref="X34" r:id="rId140" xr:uid="{32FF0066-50C1-6A41-99D5-2E9DF9EEBB13}"/>
    <hyperlink ref="AG34" r:id="rId141" xr:uid="{5BC2D210-FF51-FA45-BF65-705175538B71}"/>
    <hyperlink ref="AA34" r:id="rId142" xr:uid="{334DAAE7-D49B-F74E-88CC-F2E3E4B03BF3}"/>
    <hyperlink ref="AD34" r:id="rId143" xr:uid="{5B59EB7F-C573-8E4F-84FE-112DD3FFA029}"/>
  </hyperlinks>
  <pageMargins left="0.7" right="0.7" top="0.75" bottom="0.75" header="0.3" footer="0.3"/>
  <legacyDrawing r:id="rId14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B34FF-E37D-CD44-A351-5DEB41544A4E}">
  <dimension ref="A1:AJ188"/>
  <sheetViews>
    <sheetView workbookViewId="0">
      <selection sqref="A1:P2"/>
    </sheetView>
  </sheetViews>
  <sheetFormatPr baseColWidth="10" defaultColWidth="11.42578125" defaultRowHeight="15" x14ac:dyDescent="0.25"/>
  <cols>
    <col min="1" max="1" width="32.42578125" style="3" customWidth="1"/>
    <col min="2" max="2" width="12.42578125" style="3" customWidth="1"/>
    <col min="3" max="3" width="6.42578125" customWidth="1"/>
    <col min="6" max="6" width="5.85546875" customWidth="1"/>
    <col min="9" max="9" width="6" customWidth="1"/>
    <col min="12" max="12" width="6.28515625" customWidth="1"/>
    <col min="15" max="15" width="6.42578125" customWidth="1"/>
    <col min="18" max="18" width="10.85546875" customWidth="1"/>
    <col min="21" max="21" width="41.28515625" customWidth="1"/>
    <col min="23" max="23" width="7" customWidth="1"/>
    <col min="26" max="26" width="6.85546875" customWidth="1"/>
    <col min="29" max="29" width="6.42578125" customWidth="1"/>
    <col min="32" max="32" width="6.7109375" customWidth="1"/>
    <col min="34" max="34" width="12.28515625" customWidth="1"/>
    <col min="35" max="35" width="7" customWidth="1"/>
    <col min="36" max="36" width="15.140625" customWidth="1"/>
  </cols>
  <sheetData>
    <row r="1" spans="1:36" ht="23.25" x14ac:dyDescent="0.35">
      <c r="A1" s="438" t="s">
        <v>3241</v>
      </c>
      <c r="B1" s="438"/>
      <c r="C1" s="438"/>
      <c r="D1" s="438"/>
      <c r="E1" s="438"/>
      <c r="F1" s="438"/>
      <c r="G1" s="438"/>
      <c r="H1" s="438"/>
      <c r="I1" s="438"/>
      <c r="J1" s="438"/>
      <c r="K1" s="438"/>
      <c r="L1" s="438"/>
      <c r="M1" s="438"/>
      <c r="N1" s="438"/>
      <c r="O1" s="438"/>
      <c r="P1" s="438"/>
      <c r="R1" s="449"/>
      <c r="S1" s="449"/>
      <c r="U1" s="383" t="s">
        <v>3242</v>
      </c>
      <c r="V1" s="464"/>
      <c r="W1" s="464"/>
      <c r="X1" s="464"/>
      <c r="Y1" s="464"/>
      <c r="Z1" s="464"/>
      <c r="AA1" s="464"/>
      <c r="AB1" s="464"/>
      <c r="AC1" s="464"/>
      <c r="AD1" s="464"/>
      <c r="AE1" s="464"/>
      <c r="AF1" s="464"/>
      <c r="AG1" s="464"/>
      <c r="AH1" s="464"/>
      <c r="AI1" s="254"/>
      <c r="AJ1" s="254"/>
    </row>
    <row r="2" spans="1:36" ht="23.25" x14ac:dyDescent="0.35">
      <c r="A2" s="463"/>
      <c r="B2" s="463"/>
      <c r="C2" s="463"/>
      <c r="D2" s="463"/>
      <c r="E2" s="463"/>
      <c r="F2" s="463"/>
      <c r="G2" s="463"/>
      <c r="H2" s="463"/>
      <c r="I2" s="463"/>
      <c r="J2" s="463"/>
      <c r="K2" s="463"/>
      <c r="L2" s="463"/>
      <c r="M2" s="463"/>
      <c r="N2" s="463"/>
      <c r="O2" s="463"/>
      <c r="P2" s="463"/>
      <c r="S2" s="1"/>
      <c r="U2" s="464"/>
      <c r="V2" s="464"/>
      <c r="W2" s="464"/>
      <c r="X2" s="464"/>
      <c r="Y2" s="464"/>
      <c r="Z2" s="464"/>
      <c r="AA2" s="464"/>
      <c r="AB2" s="464"/>
      <c r="AC2" s="464"/>
      <c r="AD2" s="464"/>
      <c r="AE2" s="464"/>
      <c r="AF2" s="464"/>
      <c r="AG2" s="464"/>
      <c r="AH2" s="464"/>
      <c r="AI2" s="254"/>
      <c r="AJ2" s="254"/>
    </row>
    <row r="3" spans="1:36" x14ac:dyDescent="0.25">
      <c r="A3" s="307" t="s">
        <v>389</v>
      </c>
      <c r="B3" s="307">
        <v>2020</v>
      </c>
      <c r="C3" s="260" t="s">
        <v>1062</v>
      </c>
      <c r="D3" s="261" t="s">
        <v>1063</v>
      </c>
      <c r="E3" s="260">
        <v>2021</v>
      </c>
      <c r="F3" s="260" t="s">
        <v>1062</v>
      </c>
      <c r="G3" s="261" t="s">
        <v>1063</v>
      </c>
      <c r="H3" s="259">
        <v>2022</v>
      </c>
      <c r="I3" s="260" t="s">
        <v>1062</v>
      </c>
      <c r="J3" s="261" t="s">
        <v>1063</v>
      </c>
      <c r="K3" s="259">
        <v>2023</v>
      </c>
      <c r="L3" s="260" t="s">
        <v>1062</v>
      </c>
      <c r="M3" s="261" t="s">
        <v>1063</v>
      </c>
      <c r="N3" s="259">
        <v>2024</v>
      </c>
      <c r="O3" s="260" t="s">
        <v>1062</v>
      </c>
      <c r="P3" s="261" t="s">
        <v>1063</v>
      </c>
      <c r="T3" s="1"/>
      <c r="U3" s="164" t="s">
        <v>2265</v>
      </c>
      <c r="V3" s="207">
        <v>2020</v>
      </c>
      <c r="W3" s="208" t="s">
        <v>1062</v>
      </c>
      <c r="X3" s="209" t="s">
        <v>1063</v>
      </c>
      <c r="Y3" s="207">
        <v>2021</v>
      </c>
      <c r="Z3" s="208" t="s">
        <v>1062</v>
      </c>
      <c r="AA3" s="209" t="s">
        <v>1063</v>
      </c>
      <c r="AB3" s="164">
        <v>2022</v>
      </c>
      <c r="AC3" s="164" t="s">
        <v>1062</v>
      </c>
      <c r="AD3" s="164" t="s">
        <v>1063</v>
      </c>
      <c r="AE3" s="207">
        <v>2023</v>
      </c>
      <c r="AF3" s="208" t="s">
        <v>1062</v>
      </c>
      <c r="AG3" s="209" t="s">
        <v>1063</v>
      </c>
      <c r="AH3" s="207">
        <v>2024</v>
      </c>
      <c r="AI3" s="208" t="s">
        <v>1062</v>
      </c>
      <c r="AJ3" s="209" t="s">
        <v>1063</v>
      </c>
    </row>
    <row r="4" spans="1:36" ht="15.75" x14ac:dyDescent="0.25">
      <c r="A4" s="3" t="s">
        <v>390</v>
      </c>
      <c r="B4" s="1" t="s">
        <v>401</v>
      </c>
      <c r="C4" s="1">
        <v>1</v>
      </c>
      <c r="D4" s="21" t="s">
        <v>404</v>
      </c>
      <c r="E4" s="1" t="s">
        <v>401</v>
      </c>
      <c r="F4" s="1">
        <v>1</v>
      </c>
      <c r="G4" s="21" t="s">
        <v>404</v>
      </c>
      <c r="H4" s="22" t="s">
        <v>402</v>
      </c>
      <c r="I4">
        <v>0</v>
      </c>
      <c r="J4" s="21" t="s">
        <v>405</v>
      </c>
      <c r="K4" s="140" t="s">
        <v>403</v>
      </c>
      <c r="L4" s="1">
        <v>1</v>
      </c>
      <c r="M4" s="21" t="s">
        <v>405</v>
      </c>
      <c r="N4" s="140" t="s">
        <v>403</v>
      </c>
      <c r="O4" s="1">
        <v>1</v>
      </c>
      <c r="P4" s="21" t="s">
        <v>405</v>
      </c>
      <c r="R4" s="1"/>
      <c r="S4" s="1"/>
      <c r="T4" s="1"/>
      <c r="U4" s="203" t="s">
        <v>2266</v>
      </c>
      <c r="V4" s="210"/>
      <c r="W4" s="203"/>
      <c r="X4" s="211"/>
      <c r="Y4" s="210"/>
      <c r="Z4" s="203"/>
      <c r="AA4" s="211"/>
      <c r="AB4" s="203"/>
      <c r="AC4" s="203"/>
      <c r="AD4" s="203"/>
      <c r="AE4" s="210"/>
      <c r="AF4" s="203"/>
      <c r="AG4" s="211"/>
      <c r="AH4" s="210"/>
      <c r="AI4" s="203"/>
      <c r="AJ4" s="211"/>
    </row>
    <row r="5" spans="1:36" x14ac:dyDescent="0.25">
      <c r="A5" s="3" t="s">
        <v>144</v>
      </c>
      <c r="B5" t="s">
        <v>406</v>
      </c>
      <c r="C5">
        <v>0</v>
      </c>
      <c r="D5" s="21" t="s">
        <v>408</v>
      </c>
      <c r="E5" t="s">
        <v>406</v>
      </c>
      <c r="F5">
        <v>0</v>
      </c>
      <c r="G5" s="21" t="s">
        <v>408</v>
      </c>
      <c r="H5" s="22" t="s">
        <v>406</v>
      </c>
      <c r="I5">
        <v>0</v>
      </c>
      <c r="J5" s="21" t="s">
        <v>408</v>
      </c>
      <c r="K5" s="140" t="s">
        <v>407</v>
      </c>
      <c r="L5" s="1">
        <v>1</v>
      </c>
      <c r="M5" s="21" t="s">
        <v>408</v>
      </c>
      <c r="N5" s="140" t="s">
        <v>407</v>
      </c>
      <c r="O5" s="1">
        <v>1</v>
      </c>
      <c r="P5" s="21" t="s">
        <v>408</v>
      </c>
      <c r="R5" s="1"/>
      <c r="S5" s="1"/>
      <c r="T5" s="1"/>
      <c r="U5" s="9" t="s">
        <v>2267</v>
      </c>
      <c r="V5" s="143" t="s">
        <v>2268</v>
      </c>
      <c r="W5" s="9">
        <v>0</v>
      </c>
      <c r="X5" s="133" t="s">
        <v>2357</v>
      </c>
      <c r="Y5" s="143" t="s">
        <v>2268</v>
      </c>
      <c r="Z5" s="9">
        <v>0</v>
      </c>
      <c r="AA5" s="133" t="s">
        <v>2357</v>
      </c>
      <c r="AB5" s="9" t="s">
        <v>2268</v>
      </c>
      <c r="AC5" s="9">
        <v>0</v>
      </c>
      <c r="AD5" s="133" t="s">
        <v>2357</v>
      </c>
      <c r="AE5" s="143" t="s">
        <v>2268</v>
      </c>
      <c r="AF5" s="9">
        <v>0</v>
      </c>
      <c r="AG5" s="133" t="s">
        <v>2358</v>
      </c>
      <c r="AH5" s="143" t="s">
        <v>2269</v>
      </c>
      <c r="AI5" s="9">
        <v>0</v>
      </c>
      <c r="AJ5" s="133" t="s">
        <v>2359</v>
      </c>
    </row>
    <row r="6" spans="1:36" x14ac:dyDescent="0.25">
      <c r="A6" s="3" t="s">
        <v>273</v>
      </c>
      <c r="B6" t="s">
        <v>409</v>
      </c>
      <c r="C6">
        <v>0</v>
      </c>
      <c r="D6" s="21" t="s">
        <v>410</v>
      </c>
      <c r="E6" t="s">
        <v>409</v>
      </c>
      <c r="F6">
        <v>0</v>
      </c>
      <c r="G6" s="21" t="s">
        <v>410</v>
      </c>
      <c r="H6" s="22" t="s">
        <v>409</v>
      </c>
      <c r="I6">
        <v>0</v>
      </c>
      <c r="J6" s="21" t="s">
        <v>410</v>
      </c>
      <c r="K6" s="22" t="s">
        <v>409</v>
      </c>
      <c r="L6">
        <v>0</v>
      </c>
      <c r="M6" s="21" t="s">
        <v>410</v>
      </c>
      <c r="N6" s="22" t="s">
        <v>409</v>
      </c>
      <c r="O6">
        <v>0</v>
      </c>
      <c r="P6" s="21" t="s">
        <v>410</v>
      </c>
      <c r="Q6" s="2"/>
      <c r="U6" s="9" t="s">
        <v>2270</v>
      </c>
      <c r="V6" s="143" t="s">
        <v>2271</v>
      </c>
      <c r="W6" s="9">
        <v>0</v>
      </c>
      <c r="X6" s="133" t="s">
        <v>2360</v>
      </c>
      <c r="Y6" s="143" t="s">
        <v>2271</v>
      </c>
      <c r="Z6" s="9">
        <v>0</v>
      </c>
      <c r="AA6" s="133" t="s">
        <v>2360</v>
      </c>
      <c r="AB6" s="9" t="s">
        <v>2271</v>
      </c>
      <c r="AC6" s="9">
        <v>0</v>
      </c>
      <c r="AD6" s="133" t="s">
        <v>2360</v>
      </c>
      <c r="AE6" s="143" t="s">
        <v>2271</v>
      </c>
      <c r="AF6" s="9">
        <v>0</v>
      </c>
      <c r="AG6" s="133" t="s">
        <v>2361</v>
      </c>
      <c r="AH6" s="213" t="s">
        <v>2272</v>
      </c>
      <c r="AI6" s="164">
        <v>1</v>
      </c>
      <c r="AJ6" s="133" t="s">
        <v>2359</v>
      </c>
    </row>
    <row r="7" spans="1:36" ht="15.75" x14ac:dyDescent="0.25">
      <c r="A7" s="3" t="s">
        <v>391</v>
      </c>
      <c r="B7" t="s">
        <v>411</v>
      </c>
      <c r="C7">
        <v>0</v>
      </c>
      <c r="D7" s="21" t="s">
        <v>412</v>
      </c>
      <c r="E7" t="s">
        <v>411</v>
      </c>
      <c r="F7">
        <v>0</v>
      </c>
      <c r="G7" s="21" t="s">
        <v>412</v>
      </c>
      <c r="H7" s="22" t="s">
        <v>411</v>
      </c>
      <c r="I7">
        <v>0</v>
      </c>
      <c r="J7" s="21" t="s">
        <v>412</v>
      </c>
      <c r="K7" s="22" t="s">
        <v>411</v>
      </c>
      <c r="L7">
        <v>0</v>
      </c>
      <c r="M7" s="21" t="s">
        <v>412</v>
      </c>
      <c r="N7" s="22" t="s">
        <v>411</v>
      </c>
      <c r="O7">
        <v>0</v>
      </c>
      <c r="P7" s="21" t="s">
        <v>412</v>
      </c>
      <c r="U7" s="206" t="s">
        <v>1319</v>
      </c>
      <c r="V7" s="210"/>
      <c r="W7" s="203"/>
      <c r="X7" s="211"/>
      <c r="Y7" s="210"/>
      <c r="Z7" s="203"/>
      <c r="AA7" s="211"/>
      <c r="AB7" s="203"/>
      <c r="AC7" s="203"/>
      <c r="AD7" s="203"/>
      <c r="AE7" s="210"/>
      <c r="AF7" s="203"/>
      <c r="AG7" s="211"/>
      <c r="AH7" s="210"/>
      <c r="AI7" s="203"/>
      <c r="AJ7" s="211"/>
    </row>
    <row r="8" spans="1:36" x14ac:dyDescent="0.25">
      <c r="A8" s="3" t="s">
        <v>392</v>
      </c>
      <c r="B8" t="s">
        <v>413</v>
      </c>
      <c r="C8">
        <v>0</v>
      </c>
      <c r="D8" s="21" t="s">
        <v>415</v>
      </c>
      <c r="E8" s="1" t="s">
        <v>414</v>
      </c>
      <c r="F8" s="1">
        <v>1</v>
      </c>
      <c r="G8" s="21" t="s">
        <v>415</v>
      </c>
      <c r="H8" s="140" t="s">
        <v>414</v>
      </c>
      <c r="I8" s="1">
        <v>1</v>
      </c>
      <c r="J8" s="21" t="s">
        <v>415</v>
      </c>
      <c r="K8" s="140" t="s">
        <v>414</v>
      </c>
      <c r="L8" s="1">
        <v>1</v>
      </c>
      <c r="M8" s="21" t="s">
        <v>415</v>
      </c>
      <c r="N8" s="140" t="s">
        <v>414</v>
      </c>
      <c r="O8" s="1">
        <v>1</v>
      </c>
      <c r="P8" s="21" t="s">
        <v>415</v>
      </c>
      <c r="U8" s="9" t="s">
        <v>1320</v>
      </c>
      <c r="V8" s="143" t="s">
        <v>2273</v>
      </c>
      <c r="W8" s="9">
        <v>0</v>
      </c>
      <c r="X8" s="133" t="s">
        <v>2362</v>
      </c>
      <c r="Y8" s="213" t="s">
        <v>2274</v>
      </c>
      <c r="Z8" s="164">
        <v>1</v>
      </c>
      <c r="AA8" s="133" t="s">
        <v>2363</v>
      </c>
      <c r="AB8" s="164" t="s">
        <v>2274</v>
      </c>
      <c r="AC8" s="164">
        <v>1</v>
      </c>
      <c r="AD8" s="133" t="s">
        <v>2363</v>
      </c>
      <c r="AE8" s="213" t="s">
        <v>2274</v>
      </c>
      <c r="AF8" s="164">
        <v>1</v>
      </c>
      <c r="AG8" s="133" t="s">
        <v>2364</v>
      </c>
      <c r="AH8" s="213" t="s">
        <v>2275</v>
      </c>
      <c r="AI8" s="164">
        <v>1</v>
      </c>
      <c r="AJ8" s="133" t="s">
        <v>2365</v>
      </c>
    </row>
    <row r="9" spans="1:36" ht="15.75" x14ac:dyDescent="0.25">
      <c r="A9" s="3" t="s">
        <v>393</v>
      </c>
      <c r="B9" t="s">
        <v>416</v>
      </c>
      <c r="C9">
        <v>0</v>
      </c>
      <c r="D9" s="21" t="s">
        <v>418</v>
      </c>
      <c r="E9" t="s">
        <v>416</v>
      </c>
      <c r="F9">
        <v>0</v>
      </c>
      <c r="G9" s="21" t="s">
        <v>419</v>
      </c>
      <c r="H9" s="22" t="s">
        <v>417</v>
      </c>
      <c r="I9">
        <v>0</v>
      </c>
      <c r="J9" s="21" t="s">
        <v>3240</v>
      </c>
      <c r="K9" s="22" t="s">
        <v>417</v>
      </c>
      <c r="L9">
        <v>0</v>
      </c>
      <c r="M9" s="21" t="s">
        <v>3240</v>
      </c>
      <c r="N9" s="22" t="s">
        <v>417</v>
      </c>
      <c r="O9">
        <v>0</v>
      </c>
      <c r="P9" s="21" t="s">
        <v>3240</v>
      </c>
      <c r="Q9" s="2"/>
      <c r="U9" s="206" t="s">
        <v>1328</v>
      </c>
      <c r="V9" s="210"/>
      <c r="W9" s="203"/>
      <c r="X9" s="211"/>
      <c r="Y9" s="210"/>
      <c r="Z9" s="203"/>
      <c r="AA9" s="211"/>
      <c r="AB9" s="203"/>
      <c r="AC9" s="203"/>
      <c r="AD9" s="203"/>
      <c r="AE9" s="210"/>
      <c r="AF9" s="203"/>
      <c r="AG9" s="211"/>
      <c r="AH9" s="210"/>
      <c r="AI9" s="203"/>
      <c r="AJ9" s="211"/>
    </row>
    <row r="10" spans="1:36" x14ac:dyDescent="0.25">
      <c r="A10" s="3" t="s">
        <v>394</v>
      </c>
      <c r="B10" s="1" t="s">
        <v>420</v>
      </c>
      <c r="C10" s="1">
        <v>1</v>
      </c>
      <c r="D10" s="21" t="s">
        <v>423</v>
      </c>
      <c r="E10" t="s">
        <v>421</v>
      </c>
      <c r="F10">
        <v>0</v>
      </c>
      <c r="G10" s="21" t="s">
        <v>423</v>
      </c>
      <c r="H10" s="140" t="s">
        <v>422</v>
      </c>
      <c r="I10" s="1">
        <v>1</v>
      </c>
      <c r="J10" s="21" t="s">
        <v>424</v>
      </c>
      <c r="K10" s="140" t="s">
        <v>422</v>
      </c>
      <c r="L10" s="1">
        <v>1</v>
      </c>
      <c r="M10" s="21" t="s">
        <v>424</v>
      </c>
      <c r="N10" s="140" t="s">
        <v>422</v>
      </c>
      <c r="O10" s="1">
        <v>1</v>
      </c>
      <c r="P10" s="21" t="s">
        <v>424</v>
      </c>
      <c r="U10" s="9" t="s">
        <v>2276</v>
      </c>
      <c r="V10" s="143" t="s">
        <v>2277</v>
      </c>
      <c r="W10" s="9">
        <v>0</v>
      </c>
      <c r="X10" s="133" t="s">
        <v>2366</v>
      </c>
      <c r="Y10" s="143" t="s">
        <v>2277</v>
      </c>
      <c r="Z10" s="9">
        <v>0</v>
      </c>
      <c r="AA10" s="133" t="s">
        <v>2367</v>
      </c>
      <c r="AB10" s="9" t="s">
        <v>2278</v>
      </c>
      <c r="AC10" s="9">
        <v>0</v>
      </c>
      <c r="AD10" s="118" t="s">
        <v>2367</v>
      </c>
      <c r="AE10" s="143" t="s">
        <v>2278</v>
      </c>
      <c r="AF10" s="9">
        <v>0</v>
      </c>
      <c r="AG10" s="133" t="s">
        <v>2368</v>
      </c>
      <c r="AH10" s="143" t="s">
        <v>2279</v>
      </c>
      <c r="AI10" s="9">
        <v>0</v>
      </c>
      <c r="AJ10" s="133" t="s">
        <v>2369</v>
      </c>
    </row>
    <row r="11" spans="1:36" ht="30" x14ac:dyDescent="0.25">
      <c r="A11" s="3" t="s">
        <v>386</v>
      </c>
      <c r="B11" t="s">
        <v>425</v>
      </c>
      <c r="C11">
        <v>0</v>
      </c>
      <c r="D11" s="21" t="s">
        <v>426</v>
      </c>
      <c r="E11" s="1" t="s">
        <v>420</v>
      </c>
      <c r="F11" s="1">
        <v>1</v>
      </c>
      <c r="G11" s="21" t="s">
        <v>426</v>
      </c>
      <c r="H11" s="140" t="s">
        <v>420</v>
      </c>
      <c r="I11" s="1">
        <v>1</v>
      </c>
      <c r="J11" s="21" t="s">
        <v>426</v>
      </c>
      <c r="K11" s="140" t="s">
        <v>420</v>
      </c>
      <c r="L11" s="1">
        <v>1</v>
      </c>
      <c r="M11" s="21" t="s">
        <v>426</v>
      </c>
      <c r="N11" s="140" t="s">
        <v>420</v>
      </c>
      <c r="O11" s="1">
        <v>1</v>
      </c>
      <c r="P11" s="21" t="s">
        <v>426</v>
      </c>
      <c r="U11" s="206" t="s">
        <v>2280</v>
      </c>
      <c r="V11" s="210"/>
      <c r="W11" s="203"/>
      <c r="X11" s="211"/>
      <c r="Y11" s="210"/>
      <c r="Z11" s="203"/>
      <c r="AA11" s="211"/>
      <c r="AB11" s="203"/>
      <c r="AC11" s="203"/>
      <c r="AD11" s="203"/>
      <c r="AE11" s="210"/>
      <c r="AF11" s="203"/>
      <c r="AG11" s="211"/>
      <c r="AH11" s="210"/>
      <c r="AI11" s="203"/>
      <c r="AJ11" s="211"/>
    </row>
    <row r="12" spans="1:36" x14ac:dyDescent="0.25">
      <c r="A12" s="3" t="s">
        <v>276</v>
      </c>
      <c r="B12" s="1" t="s">
        <v>427</v>
      </c>
      <c r="C12" s="1">
        <v>1</v>
      </c>
      <c r="D12" s="21" t="s">
        <v>429</v>
      </c>
      <c r="E12" s="1" t="s">
        <v>427</v>
      </c>
      <c r="F12" s="1">
        <v>1</v>
      </c>
      <c r="G12" s="21" t="s">
        <v>429</v>
      </c>
      <c r="H12" s="140" t="s">
        <v>427</v>
      </c>
      <c r="I12" s="1">
        <v>1</v>
      </c>
      <c r="J12" s="21" t="s">
        <v>429</v>
      </c>
      <c r="K12" s="140" t="s">
        <v>427</v>
      </c>
      <c r="L12" s="1">
        <v>1</v>
      </c>
      <c r="M12" s="21" t="s">
        <v>429</v>
      </c>
      <c r="N12" s="22" t="s">
        <v>428</v>
      </c>
      <c r="O12">
        <v>0</v>
      </c>
      <c r="P12" s="21" t="s">
        <v>429</v>
      </c>
      <c r="U12" s="9" t="s">
        <v>2281</v>
      </c>
      <c r="V12" s="143" t="s">
        <v>2282</v>
      </c>
      <c r="W12" s="9">
        <v>0</v>
      </c>
      <c r="X12" s="133" t="s">
        <v>2370</v>
      </c>
      <c r="Y12" s="143" t="s">
        <v>2283</v>
      </c>
      <c r="Z12" s="9">
        <v>0</v>
      </c>
      <c r="AA12" s="133" t="s">
        <v>2371</v>
      </c>
      <c r="AB12" s="9" t="s">
        <v>2283</v>
      </c>
      <c r="AC12" s="9">
        <v>0</v>
      </c>
      <c r="AD12" s="133" t="s">
        <v>2371</v>
      </c>
      <c r="AE12" s="143" t="s">
        <v>2283</v>
      </c>
      <c r="AF12" s="9">
        <v>0</v>
      </c>
      <c r="AG12" s="133" t="s">
        <v>2371</v>
      </c>
      <c r="AH12" s="143" t="s">
        <v>2283</v>
      </c>
      <c r="AI12" s="9">
        <v>0</v>
      </c>
      <c r="AJ12" s="133" t="s">
        <v>2372</v>
      </c>
    </row>
    <row r="13" spans="1:36" ht="15.75" x14ac:dyDescent="0.25">
      <c r="A13" s="3" t="s">
        <v>26</v>
      </c>
      <c r="B13" s="1" t="s">
        <v>430</v>
      </c>
      <c r="C13" s="1">
        <v>1</v>
      </c>
      <c r="D13" s="21" t="s">
        <v>433</v>
      </c>
      <c r="E13" s="1" t="s">
        <v>431</v>
      </c>
      <c r="F13" s="1">
        <v>1</v>
      </c>
      <c r="G13" s="21" t="s">
        <v>433</v>
      </c>
      <c r="H13" s="140" t="s">
        <v>431</v>
      </c>
      <c r="I13" s="1">
        <v>1</v>
      </c>
      <c r="J13" s="21" t="s">
        <v>433</v>
      </c>
      <c r="K13" s="140" t="s">
        <v>432</v>
      </c>
      <c r="L13" s="1">
        <v>1</v>
      </c>
      <c r="M13" s="21" t="s">
        <v>434</v>
      </c>
      <c r="N13" s="140" t="s">
        <v>432</v>
      </c>
      <c r="O13" s="1">
        <v>1</v>
      </c>
      <c r="P13" s="21" t="s">
        <v>434</v>
      </c>
      <c r="U13" s="206" t="s">
        <v>2284</v>
      </c>
      <c r="V13" s="210"/>
      <c r="W13" s="203"/>
      <c r="X13" s="211"/>
      <c r="Y13" s="210"/>
      <c r="Z13" s="203"/>
      <c r="AA13" s="211"/>
      <c r="AB13" s="203"/>
      <c r="AC13" s="203"/>
      <c r="AD13" s="203"/>
      <c r="AE13" s="210"/>
      <c r="AF13" s="203"/>
      <c r="AG13" s="211"/>
      <c r="AH13" s="210"/>
      <c r="AI13" s="215"/>
      <c r="AJ13" s="216"/>
    </row>
    <row r="14" spans="1:36" x14ac:dyDescent="0.25">
      <c r="A14" s="3" t="s">
        <v>395</v>
      </c>
      <c r="B14" t="s">
        <v>435</v>
      </c>
      <c r="C14">
        <v>0</v>
      </c>
      <c r="D14" s="21" t="s">
        <v>436</v>
      </c>
      <c r="E14" t="s">
        <v>435</v>
      </c>
      <c r="F14">
        <v>0</v>
      </c>
      <c r="G14" s="21" t="s">
        <v>436</v>
      </c>
      <c r="H14" s="22" t="s">
        <v>435</v>
      </c>
      <c r="I14">
        <v>0</v>
      </c>
      <c r="J14" s="21" t="s">
        <v>436</v>
      </c>
      <c r="K14" s="22" t="s">
        <v>435</v>
      </c>
      <c r="L14">
        <v>0</v>
      </c>
      <c r="M14" s="21" t="s">
        <v>436</v>
      </c>
      <c r="N14" s="22" t="s">
        <v>435</v>
      </c>
      <c r="O14">
        <v>0</v>
      </c>
      <c r="P14" s="21" t="s">
        <v>436</v>
      </c>
      <c r="Q14" s="2"/>
      <c r="U14" s="9" t="s">
        <v>2285</v>
      </c>
      <c r="V14" s="143" t="s">
        <v>2286</v>
      </c>
      <c r="W14" s="9">
        <v>0</v>
      </c>
      <c r="X14" s="133" t="s">
        <v>2373</v>
      </c>
      <c r="Y14" s="143" t="s">
        <v>2286</v>
      </c>
      <c r="Z14" s="9">
        <v>0</v>
      </c>
      <c r="AA14" s="133" t="s">
        <v>2374</v>
      </c>
      <c r="AB14" s="9" t="s">
        <v>2286</v>
      </c>
      <c r="AC14" s="9">
        <v>0</v>
      </c>
      <c r="AD14" s="118" t="s">
        <v>2375</v>
      </c>
      <c r="AE14" s="143" t="s">
        <v>2287</v>
      </c>
      <c r="AF14" s="9">
        <v>0</v>
      </c>
      <c r="AG14" s="133" t="s">
        <v>2376</v>
      </c>
      <c r="AH14" s="143" t="s">
        <v>2287</v>
      </c>
      <c r="AI14" s="9">
        <v>0</v>
      </c>
      <c r="AJ14" s="133" t="s">
        <v>2376</v>
      </c>
    </row>
    <row r="15" spans="1:36" ht="30" x14ac:dyDescent="0.25">
      <c r="A15" s="3" t="s">
        <v>396</v>
      </c>
      <c r="B15" t="s">
        <v>437</v>
      </c>
      <c r="C15">
        <v>0</v>
      </c>
      <c r="D15" s="21" t="s">
        <v>440</v>
      </c>
      <c r="E15" t="s">
        <v>438</v>
      </c>
      <c r="F15">
        <v>0</v>
      </c>
      <c r="G15" s="21" t="s">
        <v>440</v>
      </c>
      <c r="H15" s="22" t="s">
        <v>438</v>
      </c>
      <c r="I15">
        <v>0</v>
      </c>
      <c r="J15" s="21" t="s">
        <v>440</v>
      </c>
      <c r="K15" s="22" t="s">
        <v>439</v>
      </c>
      <c r="L15">
        <v>0</v>
      </c>
      <c r="M15" s="21" t="s">
        <v>441</v>
      </c>
      <c r="N15" s="22" t="s">
        <v>439</v>
      </c>
      <c r="O15">
        <v>0</v>
      </c>
      <c r="P15" s="21" t="s">
        <v>441</v>
      </c>
      <c r="U15" s="9" t="s">
        <v>2288</v>
      </c>
      <c r="V15" s="143" t="s">
        <v>2289</v>
      </c>
      <c r="W15" s="9">
        <v>0</v>
      </c>
      <c r="X15" s="133" t="s">
        <v>2377</v>
      </c>
      <c r="Y15" s="143" t="s">
        <v>2289</v>
      </c>
      <c r="Z15" s="9">
        <v>0</v>
      </c>
      <c r="AA15" s="133" t="s">
        <v>2377</v>
      </c>
      <c r="AB15" s="9" t="s">
        <v>2289</v>
      </c>
      <c r="AC15" s="9">
        <v>0</v>
      </c>
      <c r="AD15" s="118" t="s">
        <v>2377</v>
      </c>
      <c r="AE15" s="143" t="s">
        <v>2289</v>
      </c>
      <c r="AF15" s="9">
        <v>0</v>
      </c>
      <c r="AG15" s="133" t="s">
        <v>2378</v>
      </c>
      <c r="AH15" s="213" t="s">
        <v>2290</v>
      </c>
      <c r="AI15" s="164">
        <v>1</v>
      </c>
      <c r="AJ15" s="133" t="s">
        <v>2379</v>
      </c>
    </row>
    <row r="16" spans="1:36" ht="15.75" x14ac:dyDescent="0.25">
      <c r="A16" s="3" t="s">
        <v>397</v>
      </c>
      <c r="B16" s="1" t="s">
        <v>442</v>
      </c>
      <c r="C16" s="1">
        <v>1</v>
      </c>
      <c r="D16" s="21" t="s">
        <v>444</v>
      </c>
      <c r="E16" t="s">
        <v>443</v>
      </c>
      <c r="F16">
        <v>0</v>
      </c>
      <c r="G16" s="21" t="s">
        <v>444</v>
      </c>
      <c r="H16" s="22" t="s">
        <v>443</v>
      </c>
      <c r="I16">
        <v>0</v>
      </c>
      <c r="J16" s="21" t="s">
        <v>444</v>
      </c>
      <c r="K16" s="22" t="s">
        <v>443</v>
      </c>
      <c r="L16">
        <v>0</v>
      </c>
      <c r="M16" s="21" t="s">
        <v>444</v>
      </c>
      <c r="N16" s="22" t="s">
        <v>443</v>
      </c>
      <c r="O16">
        <v>0</v>
      </c>
      <c r="P16" s="21" t="s">
        <v>444</v>
      </c>
      <c r="U16" s="206" t="s">
        <v>2291</v>
      </c>
      <c r="V16" s="210"/>
      <c r="W16" s="203"/>
      <c r="X16" s="211"/>
      <c r="Y16" s="210"/>
      <c r="Z16" s="203"/>
      <c r="AA16" s="211"/>
      <c r="AB16" s="203"/>
      <c r="AC16" s="203"/>
      <c r="AD16" s="203"/>
      <c r="AE16" s="210"/>
      <c r="AF16" s="203"/>
      <c r="AG16" s="211"/>
      <c r="AH16" s="210"/>
      <c r="AI16" s="203"/>
      <c r="AJ16" s="211"/>
    </row>
    <row r="17" spans="1:36" x14ac:dyDescent="0.25">
      <c r="A17" s="3" t="s">
        <v>373</v>
      </c>
      <c r="B17" t="s">
        <v>445</v>
      </c>
      <c r="C17">
        <v>0</v>
      </c>
      <c r="D17" s="21" t="s">
        <v>448</v>
      </c>
      <c r="E17" s="1" t="s">
        <v>446</v>
      </c>
      <c r="F17" s="1">
        <v>1</v>
      </c>
      <c r="G17" s="21" t="s">
        <v>448</v>
      </c>
      <c r="H17" s="140" t="s">
        <v>446</v>
      </c>
      <c r="I17" s="1">
        <v>1</v>
      </c>
      <c r="J17" s="21" t="s">
        <v>448</v>
      </c>
      <c r="K17" s="140" t="s">
        <v>447</v>
      </c>
      <c r="L17" s="1">
        <v>1</v>
      </c>
      <c r="M17" s="21" t="s">
        <v>449</v>
      </c>
      <c r="N17" s="140" t="s">
        <v>447</v>
      </c>
      <c r="O17" s="1">
        <v>1</v>
      </c>
      <c r="P17" s="21" t="s">
        <v>449</v>
      </c>
      <c r="U17" s="9" t="s">
        <v>2292</v>
      </c>
      <c r="V17" s="143" t="s">
        <v>2293</v>
      </c>
      <c r="W17" s="9">
        <v>0</v>
      </c>
      <c r="X17" s="133" t="s">
        <v>2380</v>
      </c>
      <c r="Y17" s="143" t="s">
        <v>2293</v>
      </c>
      <c r="Z17" s="9">
        <v>0</v>
      </c>
      <c r="AA17" s="133" t="s">
        <v>2381</v>
      </c>
      <c r="AB17" s="9" t="s">
        <v>2294</v>
      </c>
      <c r="AC17" s="9">
        <v>0</v>
      </c>
      <c r="AD17" s="118" t="s">
        <v>2382</v>
      </c>
      <c r="AE17" s="143" t="s">
        <v>2294</v>
      </c>
      <c r="AF17" s="9">
        <v>0</v>
      </c>
      <c r="AG17" s="133" t="s">
        <v>2382</v>
      </c>
      <c r="AH17" s="143" t="s">
        <v>2294</v>
      </c>
      <c r="AI17" s="9">
        <v>0</v>
      </c>
      <c r="AJ17" s="133" t="s">
        <v>2382</v>
      </c>
    </row>
    <row r="18" spans="1:36" x14ac:dyDescent="0.25">
      <c r="A18" s="3" t="s">
        <v>33</v>
      </c>
      <c r="B18" t="s">
        <v>450</v>
      </c>
      <c r="C18">
        <v>0</v>
      </c>
      <c r="D18" s="21" t="s">
        <v>451</v>
      </c>
      <c r="E18" t="s">
        <v>450</v>
      </c>
      <c r="F18">
        <v>0</v>
      </c>
      <c r="G18" s="21" t="s">
        <v>451</v>
      </c>
      <c r="H18" s="22" t="s">
        <v>450</v>
      </c>
      <c r="I18">
        <v>0</v>
      </c>
      <c r="J18" s="21" t="s">
        <v>451</v>
      </c>
      <c r="K18" s="22" t="s">
        <v>450</v>
      </c>
      <c r="L18">
        <v>0</v>
      </c>
      <c r="M18" s="21" t="s">
        <v>451</v>
      </c>
      <c r="N18" s="22" t="s">
        <v>450</v>
      </c>
      <c r="O18">
        <v>0</v>
      </c>
      <c r="P18" s="21" t="s">
        <v>451</v>
      </c>
      <c r="R18" s="1"/>
      <c r="U18" s="9" t="s">
        <v>1338</v>
      </c>
      <c r="V18" s="143" t="s">
        <v>2295</v>
      </c>
      <c r="W18" s="9">
        <v>0</v>
      </c>
      <c r="X18" s="133" t="s">
        <v>2383</v>
      </c>
      <c r="Y18" s="143" t="s">
        <v>2295</v>
      </c>
      <c r="Z18" s="9">
        <v>0</v>
      </c>
      <c r="AA18" s="133" t="s">
        <v>2383</v>
      </c>
      <c r="AB18" s="9" t="s">
        <v>2295</v>
      </c>
      <c r="AC18" s="9">
        <v>0</v>
      </c>
      <c r="AD18" s="133" t="s">
        <v>2383</v>
      </c>
      <c r="AE18" s="143" t="s">
        <v>2295</v>
      </c>
      <c r="AF18" s="9">
        <v>0</v>
      </c>
      <c r="AG18" s="133" t="s">
        <v>2383</v>
      </c>
      <c r="AH18" s="143" t="s">
        <v>2295</v>
      </c>
      <c r="AI18" s="9">
        <v>0</v>
      </c>
      <c r="AJ18" s="133" t="s">
        <v>2384</v>
      </c>
    </row>
    <row r="19" spans="1:36" x14ac:dyDescent="0.25">
      <c r="A19" s="3" t="s">
        <v>275</v>
      </c>
      <c r="B19" s="1" t="s">
        <v>403</v>
      </c>
      <c r="C19" s="1">
        <v>1</v>
      </c>
      <c r="D19" s="21" t="s">
        <v>453</v>
      </c>
      <c r="E19" s="1" t="s">
        <v>403</v>
      </c>
      <c r="F19" s="1">
        <v>1</v>
      </c>
      <c r="G19" s="21" t="s">
        <v>453</v>
      </c>
      <c r="H19" s="140" t="s">
        <v>403</v>
      </c>
      <c r="I19" s="1">
        <v>1</v>
      </c>
      <c r="J19" s="21" t="s">
        <v>453</v>
      </c>
      <c r="K19" s="22" t="s">
        <v>452</v>
      </c>
      <c r="L19">
        <v>0</v>
      </c>
      <c r="M19" s="21" t="s">
        <v>453</v>
      </c>
      <c r="N19" s="22" t="s">
        <v>452</v>
      </c>
      <c r="O19">
        <v>0</v>
      </c>
      <c r="P19" s="21" t="s">
        <v>453</v>
      </c>
      <c r="U19" s="9" t="s">
        <v>2296</v>
      </c>
      <c r="V19" s="143" t="s">
        <v>2297</v>
      </c>
      <c r="W19" s="9">
        <v>0</v>
      </c>
      <c r="X19" s="133" t="s">
        <v>2385</v>
      </c>
      <c r="Y19" s="143" t="s">
        <v>2297</v>
      </c>
      <c r="Z19" s="9">
        <v>0</v>
      </c>
      <c r="AA19" s="133" t="s">
        <v>2386</v>
      </c>
      <c r="AB19" s="9" t="s">
        <v>2297</v>
      </c>
      <c r="AC19" s="9">
        <v>0</v>
      </c>
      <c r="AD19" s="118" t="s">
        <v>2385</v>
      </c>
      <c r="AE19" s="143" t="s">
        <v>289</v>
      </c>
      <c r="AF19" s="9" t="s">
        <v>670</v>
      </c>
      <c r="AG19" s="212" t="s">
        <v>289</v>
      </c>
      <c r="AH19" s="143" t="s">
        <v>289</v>
      </c>
      <c r="AI19" s="9" t="s">
        <v>670</v>
      </c>
      <c r="AJ19" s="212" t="s">
        <v>289</v>
      </c>
    </row>
    <row r="20" spans="1:36" ht="30" x14ac:dyDescent="0.25">
      <c r="A20" s="3" t="s">
        <v>398</v>
      </c>
      <c r="B20" t="s">
        <v>454</v>
      </c>
      <c r="C20">
        <v>0</v>
      </c>
      <c r="D20" s="21" t="s">
        <v>455</v>
      </c>
      <c r="E20" t="s">
        <v>454</v>
      </c>
      <c r="F20">
        <v>0</v>
      </c>
      <c r="G20" s="21" t="s">
        <v>455</v>
      </c>
      <c r="H20" s="22" t="s">
        <v>454</v>
      </c>
      <c r="I20">
        <v>0</v>
      </c>
      <c r="J20" s="21" t="s">
        <v>455</v>
      </c>
      <c r="K20" s="22" t="s">
        <v>454</v>
      </c>
      <c r="L20">
        <v>0</v>
      </c>
      <c r="M20" s="21" t="s">
        <v>455</v>
      </c>
      <c r="N20" s="22" t="s">
        <v>454</v>
      </c>
      <c r="O20">
        <v>0</v>
      </c>
      <c r="P20" s="21" t="s">
        <v>455</v>
      </c>
      <c r="U20" s="206" t="s">
        <v>2298</v>
      </c>
      <c r="V20" s="210"/>
      <c r="W20" s="203"/>
      <c r="X20" s="211"/>
      <c r="Y20" s="210"/>
      <c r="Z20" s="203"/>
      <c r="AA20" s="211"/>
      <c r="AB20" s="203"/>
      <c r="AC20" s="203"/>
      <c r="AD20" s="203"/>
      <c r="AE20" s="210"/>
      <c r="AF20" s="203"/>
      <c r="AG20" s="211"/>
      <c r="AH20" s="210"/>
      <c r="AI20" s="203"/>
      <c r="AJ20" s="211"/>
    </row>
    <row r="21" spans="1:36" x14ac:dyDescent="0.25">
      <c r="A21" s="3" t="s">
        <v>60</v>
      </c>
      <c r="B21" s="1" t="s">
        <v>456</v>
      </c>
      <c r="C21" s="1">
        <v>1</v>
      </c>
      <c r="D21" s="21" t="s">
        <v>457</v>
      </c>
      <c r="E21" s="1" t="s">
        <v>456</v>
      </c>
      <c r="F21" s="1">
        <v>1</v>
      </c>
      <c r="G21" s="21" t="s">
        <v>457</v>
      </c>
      <c r="H21" s="140" t="s">
        <v>456</v>
      </c>
      <c r="I21" s="1">
        <v>1</v>
      </c>
      <c r="J21" s="21" t="s">
        <v>457</v>
      </c>
      <c r="K21" s="140" t="s">
        <v>456</v>
      </c>
      <c r="L21" s="1">
        <v>1</v>
      </c>
      <c r="M21" s="21" t="s">
        <v>457</v>
      </c>
      <c r="N21" s="140" t="s">
        <v>456</v>
      </c>
      <c r="O21" s="1">
        <v>1</v>
      </c>
      <c r="P21" s="21" t="s">
        <v>457</v>
      </c>
      <c r="U21" s="9" t="s">
        <v>2299</v>
      </c>
      <c r="V21" s="143" t="s">
        <v>289</v>
      </c>
      <c r="W21" s="9" t="s">
        <v>670</v>
      </c>
      <c r="X21" s="212" t="s">
        <v>289</v>
      </c>
      <c r="Y21" s="143" t="s">
        <v>289</v>
      </c>
      <c r="Z21" s="9" t="s">
        <v>670</v>
      </c>
      <c r="AA21" s="212" t="s">
        <v>289</v>
      </c>
      <c r="AB21" s="164" t="s">
        <v>2300</v>
      </c>
      <c r="AC21" s="164">
        <v>1</v>
      </c>
      <c r="AD21" s="118" t="s">
        <v>2387</v>
      </c>
      <c r="AE21" s="213" t="s">
        <v>2300</v>
      </c>
      <c r="AF21" s="164">
        <v>1</v>
      </c>
      <c r="AG21" s="133" t="s">
        <v>2387</v>
      </c>
      <c r="AH21" s="213" t="s">
        <v>2300</v>
      </c>
      <c r="AI21" s="164">
        <v>1</v>
      </c>
      <c r="AJ21" s="133" t="s">
        <v>2388</v>
      </c>
    </row>
    <row r="22" spans="1:36" x14ac:dyDescent="0.25">
      <c r="A22" s="3" t="s">
        <v>156</v>
      </c>
      <c r="B22" t="s">
        <v>458</v>
      </c>
      <c r="C22">
        <v>0</v>
      </c>
      <c r="D22" s="21" t="s">
        <v>459</v>
      </c>
      <c r="E22" t="s">
        <v>458</v>
      </c>
      <c r="F22">
        <v>0</v>
      </c>
      <c r="G22" s="21" t="s">
        <v>459</v>
      </c>
      <c r="H22" s="22" t="s">
        <v>458</v>
      </c>
      <c r="I22">
        <v>0</v>
      </c>
      <c r="J22" s="21" t="s">
        <v>459</v>
      </c>
      <c r="K22" s="22" t="s">
        <v>458</v>
      </c>
      <c r="L22">
        <v>0</v>
      </c>
      <c r="M22" s="21" t="s">
        <v>459</v>
      </c>
      <c r="N22" s="22" t="s">
        <v>458</v>
      </c>
      <c r="O22">
        <v>0</v>
      </c>
      <c r="P22" s="21" t="s">
        <v>459</v>
      </c>
      <c r="U22" s="9" t="s">
        <v>2301</v>
      </c>
      <c r="V22" s="213" t="s">
        <v>2302</v>
      </c>
      <c r="W22" s="164">
        <v>1</v>
      </c>
      <c r="X22" s="133" t="s">
        <v>2389</v>
      </c>
      <c r="Y22" s="213" t="s">
        <v>2302</v>
      </c>
      <c r="Z22" s="164">
        <v>1</v>
      </c>
      <c r="AA22" s="133" t="s">
        <v>2390</v>
      </c>
      <c r="AB22" s="164" t="s">
        <v>2302</v>
      </c>
      <c r="AC22" s="164">
        <v>1</v>
      </c>
      <c r="AD22" s="133" t="s">
        <v>2390</v>
      </c>
      <c r="AE22" s="143" t="s">
        <v>289</v>
      </c>
      <c r="AF22" s="9" t="s">
        <v>670</v>
      </c>
      <c r="AG22" s="212" t="s">
        <v>289</v>
      </c>
      <c r="AH22" s="143" t="s">
        <v>289</v>
      </c>
      <c r="AI22" s="9" t="s">
        <v>670</v>
      </c>
      <c r="AJ22" s="212" t="s">
        <v>289</v>
      </c>
    </row>
    <row r="23" spans="1:36" ht="30" x14ac:dyDescent="0.25">
      <c r="A23" s="3" t="s">
        <v>399</v>
      </c>
      <c r="B23" t="s">
        <v>460</v>
      </c>
      <c r="C23">
        <v>0</v>
      </c>
      <c r="D23" s="21" t="s">
        <v>462</v>
      </c>
      <c r="E23" t="s">
        <v>460</v>
      </c>
      <c r="F23">
        <v>0</v>
      </c>
      <c r="G23" s="21" t="s">
        <v>462</v>
      </c>
      <c r="H23" s="140" t="s">
        <v>461</v>
      </c>
      <c r="I23" s="1">
        <v>1</v>
      </c>
      <c r="J23" s="21" t="s">
        <v>462</v>
      </c>
      <c r="K23" s="140" t="s">
        <v>461</v>
      </c>
      <c r="L23" s="1">
        <v>1</v>
      </c>
      <c r="M23" s="21" t="s">
        <v>462</v>
      </c>
      <c r="N23" s="140" t="s">
        <v>461</v>
      </c>
      <c r="O23" s="1">
        <v>1</v>
      </c>
      <c r="P23" s="21" t="s">
        <v>462</v>
      </c>
      <c r="U23" s="9" t="s">
        <v>2303</v>
      </c>
      <c r="V23" s="143" t="s">
        <v>2304</v>
      </c>
      <c r="W23" s="9">
        <v>0</v>
      </c>
      <c r="X23" s="133" t="s">
        <v>423</v>
      </c>
      <c r="Y23" s="143" t="s">
        <v>2305</v>
      </c>
      <c r="Z23" s="9">
        <v>0</v>
      </c>
      <c r="AA23" s="133" t="s">
        <v>2391</v>
      </c>
      <c r="AB23" s="9" t="s">
        <v>2305</v>
      </c>
      <c r="AC23" s="9">
        <v>0</v>
      </c>
      <c r="AD23" s="133" t="s">
        <v>2391</v>
      </c>
      <c r="AE23" s="143" t="s">
        <v>2305</v>
      </c>
      <c r="AF23" s="9">
        <v>0</v>
      </c>
      <c r="AG23" s="133" t="s">
        <v>2391</v>
      </c>
      <c r="AH23" s="143" t="s">
        <v>2305</v>
      </c>
      <c r="AI23" s="9">
        <v>0</v>
      </c>
      <c r="AJ23" s="133" t="s">
        <v>2392</v>
      </c>
    </row>
    <row r="24" spans="1:36" ht="16.5" thickBot="1" x14ac:dyDescent="0.3">
      <c r="A24" s="3" t="s">
        <v>400</v>
      </c>
      <c r="B24" t="s">
        <v>463</v>
      </c>
      <c r="C24">
        <v>0</v>
      </c>
      <c r="D24" s="21" t="s">
        <v>464</v>
      </c>
      <c r="E24" t="s">
        <v>463</v>
      </c>
      <c r="F24">
        <v>0</v>
      </c>
      <c r="G24" s="21" t="s">
        <v>464</v>
      </c>
      <c r="H24" s="22" t="s">
        <v>463</v>
      </c>
      <c r="I24">
        <v>0</v>
      </c>
      <c r="J24" s="21" t="s">
        <v>464</v>
      </c>
      <c r="K24" s="22" t="s">
        <v>463</v>
      </c>
      <c r="L24">
        <v>0</v>
      </c>
      <c r="M24" s="21" t="s">
        <v>464</v>
      </c>
      <c r="N24" s="22" t="s">
        <v>463</v>
      </c>
      <c r="O24">
        <v>0</v>
      </c>
      <c r="P24" s="21" t="s">
        <v>464</v>
      </c>
      <c r="U24" s="206" t="s">
        <v>2306</v>
      </c>
      <c r="V24" s="210" t="s">
        <v>289</v>
      </c>
      <c r="W24" s="203"/>
      <c r="X24" s="211"/>
      <c r="Y24" s="210"/>
      <c r="Z24" s="203"/>
      <c r="AA24" s="211"/>
      <c r="AB24" s="203"/>
      <c r="AC24" s="203"/>
      <c r="AD24" s="203"/>
      <c r="AE24" s="210"/>
      <c r="AF24" s="203"/>
      <c r="AG24" s="211"/>
      <c r="AH24" s="210"/>
      <c r="AI24" s="203"/>
      <c r="AJ24" s="211"/>
    </row>
    <row r="25" spans="1:36" ht="15.75" x14ac:dyDescent="0.25">
      <c r="A25" s="286" t="s">
        <v>80</v>
      </c>
      <c r="B25" s="435">
        <v>21</v>
      </c>
      <c r="C25" s="436"/>
      <c r="D25" s="437"/>
      <c r="E25" s="435">
        <v>21</v>
      </c>
      <c r="F25" s="436"/>
      <c r="G25" s="437"/>
      <c r="H25" s="435">
        <v>21</v>
      </c>
      <c r="I25" s="436"/>
      <c r="J25" s="437"/>
      <c r="K25" s="435">
        <v>21</v>
      </c>
      <c r="L25" s="436"/>
      <c r="M25" s="437"/>
      <c r="N25" s="435">
        <v>21</v>
      </c>
      <c r="O25" s="436"/>
      <c r="P25" s="472"/>
      <c r="Q25" s="2"/>
      <c r="U25" s="203" t="s">
        <v>2307</v>
      </c>
      <c r="V25" s="210"/>
      <c r="W25" s="203"/>
      <c r="X25" s="211"/>
      <c r="Y25" s="210"/>
      <c r="Z25" s="203"/>
      <c r="AA25" s="211"/>
      <c r="AB25" s="203"/>
      <c r="AC25" s="203"/>
      <c r="AD25" s="203"/>
      <c r="AE25" s="210"/>
      <c r="AF25" s="203"/>
      <c r="AG25" s="211"/>
      <c r="AH25" s="210"/>
      <c r="AI25" s="203"/>
      <c r="AJ25" s="211"/>
    </row>
    <row r="26" spans="1:36" x14ac:dyDescent="0.25">
      <c r="A26" s="287" t="s">
        <v>81</v>
      </c>
      <c r="B26" s="426">
        <v>7</v>
      </c>
      <c r="C26" s="427"/>
      <c r="D26" s="433"/>
      <c r="E26" s="426">
        <v>8</v>
      </c>
      <c r="F26" s="427"/>
      <c r="G26" s="433"/>
      <c r="H26" s="426">
        <v>9</v>
      </c>
      <c r="I26" s="427"/>
      <c r="J26" s="433"/>
      <c r="K26" s="426">
        <v>10</v>
      </c>
      <c r="L26" s="427"/>
      <c r="M26" s="433"/>
      <c r="N26" s="426">
        <v>9</v>
      </c>
      <c r="O26" s="427"/>
      <c r="P26" s="428"/>
      <c r="U26" s="9" t="s">
        <v>2308</v>
      </c>
      <c r="V26" s="143" t="s">
        <v>2309</v>
      </c>
      <c r="W26" s="9">
        <v>0</v>
      </c>
      <c r="X26" s="133" t="s">
        <v>2393</v>
      </c>
      <c r="Y26" s="143" t="s">
        <v>2309</v>
      </c>
      <c r="Z26" s="9">
        <v>0</v>
      </c>
      <c r="AA26" s="133" t="s">
        <v>2393</v>
      </c>
      <c r="AB26" s="9" t="s">
        <v>2309</v>
      </c>
      <c r="AC26" s="9">
        <v>0</v>
      </c>
      <c r="AD26" s="133" t="s">
        <v>2393</v>
      </c>
      <c r="AE26" s="143" t="s">
        <v>2309</v>
      </c>
      <c r="AF26" s="9">
        <v>0</v>
      </c>
      <c r="AG26" s="133" t="s">
        <v>2393</v>
      </c>
      <c r="AH26" s="143" t="s">
        <v>2310</v>
      </c>
      <c r="AI26" s="9">
        <v>0</v>
      </c>
      <c r="AJ26" s="133" t="s">
        <v>2394</v>
      </c>
    </row>
    <row r="27" spans="1:36" ht="16.5" thickBot="1" x14ac:dyDescent="0.3">
      <c r="A27" s="288" t="s">
        <v>82</v>
      </c>
      <c r="B27" s="469">
        <f>700/21</f>
        <v>33.333333333333336</v>
      </c>
      <c r="C27" s="470"/>
      <c r="D27" s="471"/>
      <c r="E27" s="469">
        <f>800/21</f>
        <v>38.095238095238095</v>
      </c>
      <c r="F27" s="470"/>
      <c r="G27" s="471"/>
      <c r="H27" s="469">
        <f>900/21</f>
        <v>42.857142857142854</v>
      </c>
      <c r="I27" s="470"/>
      <c r="J27" s="471"/>
      <c r="K27" s="469">
        <f>1000/21</f>
        <v>47.61904761904762</v>
      </c>
      <c r="L27" s="470"/>
      <c r="M27" s="471"/>
      <c r="N27" s="469">
        <f>900/21</f>
        <v>42.857142857142854</v>
      </c>
      <c r="O27" s="470"/>
      <c r="P27" s="473"/>
      <c r="U27" s="206" t="s">
        <v>694</v>
      </c>
      <c r="V27" s="210"/>
      <c r="W27" s="203"/>
      <c r="X27" s="211"/>
      <c r="Y27" s="210"/>
      <c r="Z27" s="203"/>
      <c r="AA27" s="211"/>
      <c r="AB27" s="203"/>
      <c r="AC27" s="203"/>
      <c r="AD27" s="203"/>
      <c r="AE27" s="210"/>
      <c r="AF27" s="203"/>
      <c r="AG27" s="211"/>
      <c r="AH27" s="210"/>
      <c r="AI27" s="203"/>
      <c r="AJ27" s="211"/>
    </row>
    <row r="28" spans="1:36" x14ac:dyDescent="0.25">
      <c r="U28" s="9" t="s">
        <v>2311</v>
      </c>
      <c r="V28" s="143" t="s">
        <v>2312</v>
      </c>
      <c r="W28" s="9">
        <v>0</v>
      </c>
      <c r="X28" s="133" t="s">
        <v>2395</v>
      </c>
      <c r="Y28" s="143" t="s">
        <v>2313</v>
      </c>
      <c r="Z28" s="9">
        <v>0</v>
      </c>
      <c r="AA28" s="133" t="s">
        <v>2396</v>
      </c>
      <c r="AB28" s="9" t="s">
        <v>2313</v>
      </c>
      <c r="AC28" s="9">
        <v>0</v>
      </c>
      <c r="AD28" s="118" t="s">
        <v>2397</v>
      </c>
      <c r="AE28" s="143" t="s">
        <v>2313</v>
      </c>
      <c r="AF28" s="9">
        <v>0</v>
      </c>
      <c r="AG28" s="133" t="s">
        <v>2398</v>
      </c>
      <c r="AH28" s="143" t="s">
        <v>289</v>
      </c>
      <c r="AI28" s="9" t="s">
        <v>670</v>
      </c>
      <c r="AJ28" s="212" t="s">
        <v>289</v>
      </c>
    </row>
    <row r="29" spans="1:36" x14ac:dyDescent="0.25">
      <c r="A29" s="5"/>
      <c r="B29" s="5"/>
      <c r="U29" s="9" t="s">
        <v>2314</v>
      </c>
      <c r="V29" s="213" t="s">
        <v>2315</v>
      </c>
      <c r="W29" s="164">
        <v>1</v>
      </c>
      <c r="X29" s="133" t="s">
        <v>2400</v>
      </c>
      <c r="Y29" s="213" t="s">
        <v>2315</v>
      </c>
      <c r="Z29" s="164">
        <v>1</v>
      </c>
      <c r="AA29" s="133" t="s">
        <v>2400</v>
      </c>
      <c r="AB29" s="164" t="s">
        <v>2315</v>
      </c>
      <c r="AC29" s="164">
        <v>1</v>
      </c>
      <c r="AD29" s="118" t="s">
        <v>2401</v>
      </c>
      <c r="AE29" s="143" t="s">
        <v>2316</v>
      </c>
      <c r="AF29" s="9">
        <v>0</v>
      </c>
      <c r="AG29" s="133" t="s">
        <v>2401</v>
      </c>
      <c r="AH29" s="143" t="s">
        <v>2316</v>
      </c>
      <c r="AI29" s="9">
        <v>0</v>
      </c>
      <c r="AJ29" s="133" t="s">
        <v>2399</v>
      </c>
    </row>
    <row r="30" spans="1:36" ht="15.75" x14ac:dyDescent="0.25">
      <c r="C30">
        <v>21</v>
      </c>
      <c r="D30">
        <v>7</v>
      </c>
      <c r="U30" s="206" t="s">
        <v>2317</v>
      </c>
      <c r="V30" s="210"/>
      <c r="W30" s="203"/>
      <c r="X30" s="211"/>
      <c r="Y30" s="210"/>
      <c r="Z30" s="203"/>
      <c r="AA30" s="211"/>
      <c r="AB30" s="203"/>
      <c r="AC30" s="203"/>
      <c r="AD30" s="203"/>
      <c r="AE30" s="210"/>
      <c r="AF30" s="203"/>
      <c r="AG30" s="211"/>
      <c r="AH30" s="210"/>
      <c r="AI30" s="203"/>
      <c r="AJ30" s="211"/>
    </row>
    <row r="31" spans="1:36" x14ac:dyDescent="0.25">
      <c r="C31">
        <v>21</v>
      </c>
      <c r="D31">
        <v>8</v>
      </c>
      <c r="U31" s="9" t="s">
        <v>2318</v>
      </c>
      <c r="V31" s="143" t="s">
        <v>2319</v>
      </c>
      <c r="W31" s="9">
        <v>0</v>
      </c>
      <c r="X31" s="133" t="s">
        <v>2402</v>
      </c>
      <c r="Y31" s="143" t="s">
        <v>2319</v>
      </c>
      <c r="Z31" s="9">
        <v>0</v>
      </c>
      <c r="AA31" s="133" t="s">
        <v>2402</v>
      </c>
      <c r="AB31" s="9" t="s">
        <v>2319</v>
      </c>
      <c r="AC31" s="9">
        <v>0</v>
      </c>
      <c r="AD31" s="133" t="s">
        <v>2402</v>
      </c>
      <c r="AE31" s="143" t="s">
        <v>2319</v>
      </c>
      <c r="AF31" s="9">
        <v>0</v>
      </c>
      <c r="AG31" s="133" t="s">
        <v>2402</v>
      </c>
      <c r="AH31" s="143" t="s">
        <v>2319</v>
      </c>
      <c r="AI31" s="9">
        <v>0</v>
      </c>
      <c r="AJ31" s="133" t="s">
        <v>2403</v>
      </c>
    </row>
    <row r="32" spans="1:36" ht="15.75" x14ac:dyDescent="0.25">
      <c r="C32">
        <v>21</v>
      </c>
      <c r="D32">
        <v>9</v>
      </c>
      <c r="U32" s="206" t="s">
        <v>2320</v>
      </c>
      <c r="V32" s="210"/>
      <c r="W32" s="203"/>
      <c r="X32" s="211"/>
      <c r="Y32" s="210"/>
      <c r="Z32" s="203"/>
      <c r="AA32" s="211"/>
      <c r="AB32" s="203"/>
      <c r="AC32" s="203"/>
      <c r="AD32" s="203"/>
      <c r="AE32" s="210"/>
      <c r="AF32" s="203"/>
      <c r="AG32" s="211"/>
      <c r="AH32" s="210"/>
      <c r="AI32" s="203"/>
      <c r="AJ32" s="211"/>
    </row>
    <row r="33" spans="3:36" x14ac:dyDescent="0.25">
      <c r="C33">
        <v>21</v>
      </c>
      <c r="D33">
        <v>10</v>
      </c>
      <c r="U33" s="9" t="s">
        <v>2321</v>
      </c>
      <c r="V33" s="143" t="s">
        <v>2322</v>
      </c>
      <c r="W33" s="9">
        <v>0</v>
      </c>
      <c r="X33" s="133" t="s">
        <v>2404</v>
      </c>
      <c r="Y33" s="143" t="s">
        <v>2323</v>
      </c>
      <c r="Z33" s="9">
        <v>0</v>
      </c>
      <c r="AA33" s="133" t="s">
        <v>2405</v>
      </c>
      <c r="AB33" s="9" t="s">
        <v>2323</v>
      </c>
      <c r="AC33" s="9">
        <v>0</v>
      </c>
      <c r="AD33" s="118" t="s">
        <v>2406</v>
      </c>
      <c r="AE33" s="143" t="s">
        <v>2324</v>
      </c>
      <c r="AF33" s="9">
        <v>0</v>
      </c>
      <c r="AG33" s="133" t="s">
        <v>2407</v>
      </c>
      <c r="AH33" s="143" t="s">
        <v>2324</v>
      </c>
      <c r="AI33" s="9">
        <v>0</v>
      </c>
      <c r="AJ33" s="133" t="s">
        <v>2408</v>
      </c>
    </row>
    <row r="34" spans="3:36" x14ac:dyDescent="0.25">
      <c r="C34">
        <v>21</v>
      </c>
      <c r="D34">
        <v>9</v>
      </c>
      <c r="U34" s="9" t="s">
        <v>2325</v>
      </c>
      <c r="V34" s="143" t="s">
        <v>2326</v>
      </c>
      <c r="W34" s="9">
        <v>0</v>
      </c>
      <c r="X34" s="133" t="s">
        <v>2409</v>
      </c>
      <c r="Y34" s="143" t="s">
        <v>2326</v>
      </c>
      <c r="Z34" s="9">
        <v>0</v>
      </c>
      <c r="AA34" s="133" t="s">
        <v>2410</v>
      </c>
      <c r="AB34" s="9" t="s">
        <v>3243</v>
      </c>
      <c r="AC34" s="9">
        <v>0</v>
      </c>
      <c r="AD34" s="118" t="s">
        <v>2411</v>
      </c>
      <c r="AE34" s="9" t="s">
        <v>3243</v>
      </c>
      <c r="AF34" s="9">
        <v>0</v>
      </c>
      <c r="AG34" s="133" t="s">
        <v>2411</v>
      </c>
      <c r="AH34" s="9" t="s">
        <v>3243</v>
      </c>
      <c r="AI34" s="9">
        <v>0</v>
      </c>
      <c r="AJ34" s="133" t="s">
        <v>2412</v>
      </c>
    </row>
    <row r="35" spans="3:36" x14ac:dyDescent="0.25">
      <c r="U35" s="9" t="s">
        <v>2327</v>
      </c>
      <c r="V35" s="213" t="s">
        <v>2328</v>
      </c>
      <c r="W35" s="164">
        <v>1</v>
      </c>
      <c r="X35" s="133" t="s">
        <v>2413</v>
      </c>
      <c r="Y35" s="143" t="s">
        <v>289</v>
      </c>
      <c r="Z35" s="9" t="s">
        <v>670</v>
      </c>
      <c r="AA35" s="133" t="s">
        <v>2414</v>
      </c>
      <c r="AB35" s="9" t="s">
        <v>289</v>
      </c>
      <c r="AC35" s="9" t="s">
        <v>670</v>
      </c>
      <c r="AD35" s="9" t="s">
        <v>289</v>
      </c>
      <c r="AE35" s="143" t="s">
        <v>289</v>
      </c>
      <c r="AF35" s="9" t="s">
        <v>670</v>
      </c>
      <c r="AG35" s="9" t="s">
        <v>289</v>
      </c>
      <c r="AH35" s="143" t="s">
        <v>289</v>
      </c>
      <c r="AI35" s="9" t="s">
        <v>670</v>
      </c>
      <c r="AJ35" s="212" t="s">
        <v>289</v>
      </c>
    </row>
    <row r="36" spans="3:36" ht="15.75" x14ac:dyDescent="0.25">
      <c r="U36" s="206" t="s">
        <v>2329</v>
      </c>
      <c r="V36" s="210" t="s">
        <v>289</v>
      </c>
      <c r="W36" s="203"/>
      <c r="X36" s="211"/>
      <c r="Y36" s="210"/>
      <c r="Z36" s="203"/>
      <c r="AA36" s="211"/>
      <c r="AB36" s="203"/>
      <c r="AC36" s="203"/>
      <c r="AD36" s="203"/>
      <c r="AE36" s="210"/>
      <c r="AF36" s="203"/>
      <c r="AG36" s="211"/>
      <c r="AH36" s="210"/>
      <c r="AI36" s="203"/>
      <c r="AJ36" s="211"/>
    </row>
    <row r="37" spans="3:36" ht="15.75" x14ac:dyDescent="0.25">
      <c r="U37" s="206" t="s">
        <v>2330</v>
      </c>
      <c r="V37" s="210"/>
      <c r="W37" s="203"/>
      <c r="X37" s="211"/>
      <c r="Y37" s="210"/>
      <c r="Z37" s="203"/>
      <c r="AA37" s="211"/>
      <c r="AB37" s="203"/>
      <c r="AC37" s="203"/>
      <c r="AD37" s="203"/>
      <c r="AE37" s="210"/>
      <c r="AF37" s="203"/>
      <c r="AG37" s="211"/>
      <c r="AH37" s="210"/>
      <c r="AI37" s="203"/>
      <c r="AJ37" s="211"/>
    </row>
    <row r="38" spans="3:36" x14ac:dyDescent="0.25">
      <c r="U38" s="9" t="s">
        <v>2331</v>
      </c>
      <c r="V38" s="143" t="s">
        <v>2332</v>
      </c>
      <c r="W38" s="9">
        <v>0</v>
      </c>
      <c r="X38" s="133" t="s">
        <v>2415</v>
      </c>
      <c r="Y38" s="213" t="s">
        <v>2333</v>
      </c>
      <c r="Z38" s="164">
        <v>1</v>
      </c>
      <c r="AA38" s="133" t="s">
        <v>2416</v>
      </c>
      <c r="AB38" s="164" t="s">
        <v>2333</v>
      </c>
      <c r="AC38" s="164">
        <v>1</v>
      </c>
      <c r="AD38" s="133" t="s">
        <v>2416</v>
      </c>
      <c r="AE38" s="213" t="s">
        <v>2333</v>
      </c>
      <c r="AF38" s="164">
        <v>1</v>
      </c>
      <c r="AG38" s="133" t="s">
        <v>2416</v>
      </c>
      <c r="AH38" s="213" t="s">
        <v>2333</v>
      </c>
      <c r="AI38" s="164">
        <v>1</v>
      </c>
      <c r="AJ38" s="133" t="s">
        <v>2416</v>
      </c>
    </row>
    <row r="39" spans="3:36" x14ac:dyDescent="0.25">
      <c r="U39" s="9" t="s">
        <v>2334</v>
      </c>
      <c r="V39" s="143" t="s">
        <v>2335</v>
      </c>
      <c r="W39" s="9">
        <v>0</v>
      </c>
      <c r="X39" s="133" t="s">
        <v>2418</v>
      </c>
      <c r="Y39" s="143" t="s">
        <v>2335</v>
      </c>
      <c r="Z39" s="9">
        <v>0</v>
      </c>
      <c r="AA39" s="133" t="s">
        <v>2418</v>
      </c>
      <c r="AB39" s="9" t="s">
        <v>2335</v>
      </c>
      <c r="AC39" s="9">
        <v>0</v>
      </c>
      <c r="AD39" s="133" t="s">
        <v>2418</v>
      </c>
      <c r="AE39" s="143" t="s">
        <v>2335</v>
      </c>
      <c r="AF39" s="9">
        <v>0</v>
      </c>
      <c r="AG39" s="133" t="s">
        <v>2418</v>
      </c>
      <c r="AH39" s="143" t="s">
        <v>2335</v>
      </c>
      <c r="AI39" s="9">
        <v>0</v>
      </c>
      <c r="AJ39" s="133" t="s">
        <v>2417</v>
      </c>
    </row>
    <row r="40" spans="3:36" x14ac:dyDescent="0.25">
      <c r="U40" s="9" t="s">
        <v>2336</v>
      </c>
      <c r="V40" s="143" t="s">
        <v>2337</v>
      </c>
      <c r="W40" s="9">
        <v>0</v>
      </c>
      <c r="X40" s="133" t="s">
        <v>2419</v>
      </c>
      <c r="Y40" s="143" t="s">
        <v>2337</v>
      </c>
      <c r="Z40" s="9">
        <v>0</v>
      </c>
      <c r="AA40" s="133" t="s">
        <v>2419</v>
      </c>
      <c r="AB40" s="9" t="s">
        <v>2337</v>
      </c>
      <c r="AC40" s="9">
        <v>0</v>
      </c>
      <c r="AD40" s="133" t="s">
        <v>2419</v>
      </c>
      <c r="AE40" s="143" t="s">
        <v>2337</v>
      </c>
      <c r="AF40" s="9">
        <v>0</v>
      </c>
      <c r="AG40" s="133" t="s">
        <v>2419</v>
      </c>
      <c r="AH40" s="143" t="s">
        <v>2337</v>
      </c>
      <c r="AI40" s="9">
        <v>0</v>
      </c>
      <c r="AJ40" s="133" t="s">
        <v>2417</v>
      </c>
    </row>
    <row r="41" spans="3:36" ht="15.75" x14ac:dyDescent="0.25">
      <c r="U41" s="206" t="s">
        <v>730</v>
      </c>
      <c r="V41" s="210"/>
      <c r="W41" s="203"/>
      <c r="X41" s="211"/>
      <c r="Y41" s="210"/>
      <c r="Z41" s="203"/>
      <c r="AA41" s="211"/>
      <c r="AB41" s="203"/>
      <c r="AC41" s="203"/>
      <c r="AD41" s="203"/>
      <c r="AE41" s="210"/>
      <c r="AF41" s="203"/>
      <c r="AG41" s="211"/>
      <c r="AH41" s="210"/>
      <c r="AI41" s="203"/>
      <c r="AJ41" s="211"/>
    </row>
    <row r="42" spans="3:36" x14ac:dyDescent="0.25">
      <c r="U42" s="9" t="s">
        <v>2338</v>
      </c>
      <c r="V42" s="143" t="s">
        <v>2339</v>
      </c>
      <c r="W42" s="9">
        <v>0</v>
      </c>
      <c r="X42" s="133" t="s">
        <v>2420</v>
      </c>
      <c r="Y42" s="143" t="s">
        <v>2339</v>
      </c>
      <c r="Z42" s="9">
        <v>0</v>
      </c>
      <c r="AA42" s="133" t="s">
        <v>2420</v>
      </c>
      <c r="AB42" s="9" t="s">
        <v>2339</v>
      </c>
      <c r="AC42" s="9">
        <v>0</v>
      </c>
      <c r="AD42" s="133" t="s">
        <v>2420</v>
      </c>
      <c r="AE42" s="143" t="s">
        <v>2339</v>
      </c>
      <c r="AF42" s="9">
        <v>0</v>
      </c>
      <c r="AG42" s="133" t="s">
        <v>2421</v>
      </c>
      <c r="AH42" s="143" t="s">
        <v>2340</v>
      </c>
      <c r="AI42" s="9">
        <v>0</v>
      </c>
      <c r="AJ42" s="133" t="s">
        <v>2422</v>
      </c>
    </row>
    <row r="43" spans="3:36" x14ac:dyDescent="0.25">
      <c r="U43" s="205" t="s">
        <v>1399</v>
      </c>
      <c r="V43" s="210"/>
      <c r="W43" s="203"/>
      <c r="X43" s="211"/>
      <c r="Y43" s="210"/>
      <c r="Z43" s="203"/>
      <c r="AA43" s="211"/>
      <c r="AB43" s="203"/>
      <c r="AC43" s="203"/>
      <c r="AD43" s="203"/>
      <c r="AE43" s="210"/>
      <c r="AF43" s="203"/>
      <c r="AG43" s="211"/>
      <c r="AH43" s="210"/>
      <c r="AI43" s="203"/>
      <c r="AJ43" s="211"/>
    </row>
    <row r="44" spans="3:36" x14ac:dyDescent="0.25">
      <c r="U44" s="9" t="s">
        <v>2341</v>
      </c>
      <c r="V44" s="143" t="s">
        <v>2342</v>
      </c>
      <c r="W44" s="9">
        <v>0</v>
      </c>
      <c r="X44" s="133" t="s">
        <v>2423</v>
      </c>
      <c r="Y44" s="143" t="s">
        <v>452</v>
      </c>
      <c r="Z44" s="9">
        <v>0</v>
      </c>
      <c r="AA44" s="133" t="s">
        <v>2423</v>
      </c>
      <c r="AB44" s="9" t="s">
        <v>452</v>
      </c>
      <c r="AC44" s="9">
        <v>0</v>
      </c>
      <c r="AD44" s="133" t="s">
        <v>2423</v>
      </c>
      <c r="AE44" s="143" t="s">
        <v>452</v>
      </c>
      <c r="AF44" s="9">
        <v>0</v>
      </c>
      <c r="AG44" s="133" t="s">
        <v>2424</v>
      </c>
      <c r="AH44" s="213" t="s">
        <v>2343</v>
      </c>
      <c r="AI44" s="164">
        <v>1</v>
      </c>
      <c r="AJ44" s="133" t="s">
        <v>2424</v>
      </c>
    </row>
    <row r="45" spans="3:36" ht="15.75" x14ac:dyDescent="0.25">
      <c r="U45" s="206" t="s">
        <v>2344</v>
      </c>
      <c r="V45" s="210"/>
      <c r="W45" s="203"/>
      <c r="X45" s="211"/>
      <c r="Y45" s="210"/>
      <c r="Z45" s="203"/>
      <c r="AA45" s="211"/>
      <c r="AB45" s="203"/>
      <c r="AC45" s="203"/>
      <c r="AD45" s="203"/>
      <c r="AE45" s="210"/>
      <c r="AF45" s="203"/>
      <c r="AG45" s="211"/>
      <c r="AH45" s="210"/>
      <c r="AI45" s="203"/>
      <c r="AJ45" s="211"/>
    </row>
    <row r="46" spans="3:36" x14ac:dyDescent="0.25">
      <c r="U46" s="9" t="s">
        <v>2345</v>
      </c>
      <c r="V46" s="143" t="s">
        <v>2346</v>
      </c>
      <c r="W46" s="9">
        <v>0</v>
      </c>
      <c r="X46" s="133" t="s">
        <v>2425</v>
      </c>
      <c r="Y46" s="143" t="s">
        <v>2346</v>
      </c>
      <c r="Z46" s="241">
        <v>0</v>
      </c>
      <c r="AA46" s="280" t="s">
        <v>2426</v>
      </c>
      <c r="AB46" s="164" t="s">
        <v>2347</v>
      </c>
      <c r="AC46" s="164">
        <v>1</v>
      </c>
      <c r="AD46" s="118" t="s">
        <v>2427</v>
      </c>
      <c r="AE46" s="213" t="s">
        <v>2347</v>
      </c>
      <c r="AF46" s="164">
        <v>1</v>
      </c>
      <c r="AG46" s="118" t="s">
        <v>2427</v>
      </c>
      <c r="AH46" s="213" t="s">
        <v>2347</v>
      </c>
      <c r="AI46" s="164">
        <v>1</v>
      </c>
      <c r="AJ46" s="133" t="s">
        <v>2428</v>
      </c>
    </row>
    <row r="47" spans="3:36" x14ac:dyDescent="0.25">
      <c r="U47" s="9" t="s">
        <v>2348</v>
      </c>
      <c r="V47" s="213" t="s">
        <v>2349</v>
      </c>
      <c r="W47" s="164">
        <v>1</v>
      </c>
      <c r="X47" s="133" t="s">
        <v>2429</v>
      </c>
      <c r="Y47" s="143" t="s">
        <v>2350</v>
      </c>
      <c r="Z47" s="241">
        <v>0</v>
      </c>
      <c r="AA47" s="133" t="s">
        <v>2430</v>
      </c>
      <c r="AB47" s="9" t="s">
        <v>2350</v>
      </c>
      <c r="AC47" s="9">
        <v>0</v>
      </c>
      <c r="AD47" s="133" t="s">
        <v>2430</v>
      </c>
      <c r="AE47" s="143" t="s">
        <v>2350</v>
      </c>
      <c r="AF47" s="9">
        <v>0</v>
      </c>
      <c r="AG47" s="133" t="s">
        <v>2430</v>
      </c>
      <c r="AH47" s="143" t="s">
        <v>2350</v>
      </c>
      <c r="AI47" s="9">
        <v>0</v>
      </c>
      <c r="AJ47" s="133" t="s">
        <v>2428</v>
      </c>
    </row>
    <row r="48" spans="3:36" ht="15.75" x14ac:dyDescent="0.25">
      <c r="U48" s="206" t="s">
        <v>786</v>
      </c>
      <c r="V48" s="210"/>
      <c r="W48" s="203"/>
      <c r="X48" s="211"/>
      <c r="Y48" s="210"/>
      <c r="Z48" s="274"/>
      <c r="AA48" s="211"/>
      <c r="AB48" s="203"/>
      <c r="AC48" s="203"/>
      <c r="AD48" s="203"/>
      <c r="AE48" s="210"/>
      <c r="AF48" s="203"/>
      <c r="AG48" s="211"/>
      <c r="AH48" s="210"/>
      <c r="AI48" s="203"/>
      <c r="AJ48" s="211"/>
    </row>
    <row r="49" spans="21:36" x14ac:dyDescent="0.25">
      <c r="U49" s="9" t="s">
        <v>2351</v>
      </c>
      <c r="V49" s="213" t="s">
        <v>2352</v>
      </c>
      <c r="W49" s="164">
        <v>1</v>
      </c>
      <c r="X49" s="133" t="s">
        <v>2431</v>
      </c>
      <c r="Y49" s="213" t="s">
        <v>2352</v>
      </c>
      <c r="Z49" s="276">
        <v>1</v>
      </c>
      <c r="AA49" s="133" t="s">
        <v>2432</v>
      </c>
      <c r="AB49" s="164" t="s">
        <v>2352</v>
      </c>
      <c r="AC49" s="164">
        <v>1</v>
      </c>
      <c r="AD49" s="133" t="s">
        <v>2432</v>
      </c>
      <c r="AE49" s="213" t="s">
        <v>2352</v>
      </c>
      <c r="AF49" s="164">
        <v>1</v>
      </c>
      <c r="AG49" s="133" t="s">
        <v>2432</v>
      </c>
      <c r="AH49" s="213" t="s">
        <v>2352</v>
      </c>
      <c r="AI49" s="164">
        <v>1</v>
      </c>
      <c r="AJ49" s="133" t="s">
        <v>2433</v>
      </c>
    </row>
    <row r="50" spans="21:36" ht="15.75" x14ac:dyDescent="0.25">
      <c r="U50" s="206" t="s">
        <v>2193</v>
      </c>
      <c r="V50" s="210"/>
      <c r="W50" s="203"/>
      <c r="X50" s="211"/>
      <c r="Y50" s="210"/>
      <c r="Z50" s="274"/>
      <c r="AA50" s="211"/>
      <c r="AB50" s="203"/>
      <c r="AC50" s="203"/>
      <c r="AD50" s="203"/>
      <c r="AE50" s="210"/>
      <c r="AF50" s="203"/>
      <c r="AG50" s="211"/>
      <c r="AH50" s="210"/>
      <c r="AI50" s="203"/>
      <c r="AJ50" s="211"/>
    </row>
    <row r="51" spans="21:36" x14ac:dyDescent="0.25">
      <c r="U51" s="9" t="s">
        <v>2353</v>
      </c>
      <c r="V51" s="143" t="s">
        <v>2354</v>
      </c>
      <c r="W51" s="9">
        <v>0</v>
      </c>
      <c r="X51" s="133" t="s">
        <v>2434</v>
      </c>
      <c r="Y51" s="143" t="s">
        <v>2354</v>
      </c>
      <c r="Z51" s="241">
        <v>0</v>
      </c>
      <c r="AA51" s="133" t="s">
        <v>2434</v>
      </c>
      <c r="AB51" s="9" t="s">
        <v>2354</v>
      </c>
      <c r="AC51" s="9">
        <v>0</v>
      </c>
      <c r="AD51" s="118" t="s">
        <v>2435</v>
      </c>
      <c r="AE51" s="143" t="s">
        <v>2354</v>
      </c>
      <c r="AF51" s="9">
        <v>0</v>
      </c>
      <c r="AG51" s="133" t="s">
        <v>2435</v>
      </c>
      <c r="AH51" s="143" t="s">
        <v>2354</v>
      </c>
      <c r="AI51" s="9">
        <v>0</v>
      </c>
      <c r="AJ51" s="133" t="s">
        <v>2436</v>
      </c>
    </row>
    <row r="52" spans="21:36" x14ac:dyDescent="0.25">
      <c r="U52" s="203" t="s">
        <v>2355</v>
      </c>
      <c r="V52" s="210" t="s">
        <v>289</v>
      </c>
      <c r="W52" s="203"/>
      <c r="X52" s="211"/>
      <c r="Y52" s="210"/>
      <c r="Z52" s="203"/>
      <c r="AA52" s="211"/>
      <c r="AB52" s="203"/>
      <c r="AC52" s="203"/>
      <c r="AD52" s="203"/>
      <c r="AE52" s="210"/>
      <c r="AF52" s="203"/>
      <c r="AG52" s="211"/>
      <c r="AH52" s="210"/>
      <c r="AI52" s="203"/>
      <c r="AJ52" s="211"/>
    </row>
    <row r="53" spans="21:36" ht="15.75" thickBot="1" x14ac:dyDescent="0.3">
      <c r="U53" s="203" t="s">
        <v>2356</v>
      </c>
      <c r="V53" s="210" t="s">
        <v>289</v>
      </c>
      <c r="W53" s="203"/>
      <c r="X53" s="211"/>
      <c r="Y53" s="210"/>
      <c r="Z53" s="203"/>
      <c r="AA53" s="211"/>
      <c r="AB53" s="203"/>
      <c r="AC53" s="203"/>
      <c r="AD53" s="203"/>
      <c r="AE53" s="210"/>
      <c r="AF53" s="203"/>
      <c r="AG53" s="211"/>
      <c r="AH53" s="210"/>
      <c r="AI53" s="203"/>
      <c r="AJ53" s="211"/>
    </row>
    <row r="54" spans="21:36" x14ac:dyDescent="0.25">
      <c r="U54" s="350" t="s">
        <v>1479</v>
      </c>
      <c r="V54" s="465">
        <v>28</v>
      </c>
      <c r="W54" s="466"/>
      <c r="X54" s="467"/>
      <c r="Y54" s="465">
        <v>27</v>
      </c>
      <c r="Z54" s="466"/>
      <c r="AA54" s="467"/>
      <c r="AB54" s="465">
        <v>28</v>
      </c>
      <c r="AC54" s="466"/>
      <c r="AD54" s="467"/>
      <c r="AE54" s="465">
        <v>26</v>
      </c>
      <c r="AF54" s="466"/>
      <c r="AG54" s="467"/>
      <c r="AH54" s="466">
        <v>25</v>
      </c>
      <c r="AI54" s="466"/>
      <c r="AJ54" s="468"/>
    </row>
    <row r="55" spans="21:36" ht="15.75" x14ac:dyDescent="0.25">
      <c r="U55" s="351" t="s">
        <v>833</v>
      </c>
      <c r="V55" s="453">
        <v>5</v>
      </c>
      <c r="W55" s="454"/>
      <c r="X55" s="461"/>
      <c r="Y55" s="453">
        <v>5</v>
      </c>
      <c r="Z55" s="454"/>
      <c r="AA55" s="461"/>
      <c r="AB55" s="453">
        <v>7</v>
      </c>
      <c r="AC55" s="454"/>
      <c r="AD55" s="461"/>
      <c r="AE55" s="453">
        <v>5</v>
      </c>
      <c r="AF55" s="454"/>
      <c r="AG55" s="461"/>
      <c r="AH55" s="454">
        <v>8</v>
      </c>
      <c r="AI55" s="454"/>
      <c r="AJ55" s="455"/>
    </row>
    <row r="56" spans="21:36" ht="16.5" thickBot="1" x14ac:dyDescent="0.3">
      <c r="U56" s="352" t="s">
        <v>834</v>
      </c>
      <c r="V56" s="456">
        <f>500/28</f>
        <v>17.857142857142858</v>
      </c>
      <c r="W56" s="457"/>
      <c r="X56" s="462"/>
      <c r="Y56" s="456">
        <f>500/27</f>
        <v>18.518518518518519</v>
      </c>
      <c r="Z56" s="457"/>
      <c r="AA56" s="462"/>
      <c r="AB56" s="456">
        <f>700/28</f>
        <v>25</v>
      </c>
      <c r="AC56" s="457"/>
      <c r="AD56" s="462"/>
      <c r="AE56" s="456">
        <f>500/26</f>
        <v>19.23076923076923</v>
      </c>
      <c r="AF56" s="457"/>
      <c r="AG56" s="462"/>
      <c r="AH56" s="457">
        <f>800/25</f>
        <v>32</v>
      </c>
      <c r="AI56" s="457"/>
      <c r="AJ56" s="458"/>
    </row>
    <row r="57" spans="21:36" x14ac:dyDescent="0.25">
      <c r="U57" s="9"/>
      <c r="V57" s="9"/>
      <c r="W57" s="9"/>
      <c r="X57" s="9"/>
      <c r="Y57" s="9"/>
      <c r="Z57" s="9"/>
      <c r="AA57" s="9"/>
      <c r="AB57" s="9"/>
      <c r="AC57" s="9"/>
      <c r="AD57" s="9"/>
      <c r="AE57" s="9"/>
      <c r="AF57" s="9"/>
      <c r="AG57" s="9"/>
      <c r="AH57" s="9"/>
      <c r="AI57" s="9"/>
      <c r="AJ57" s="9"/>
    </row>
    <row r="58" spans="21:36" x14ac:dyDescent="0.25">
      <c r="U58" s="9"/>
      <c r="V58" s="9"/>
      <c r="W58" s="164"/>
      <c r="X58" s="9"/>
      <c r="Y58" s="9"/>
      <c r="Z58" s="9"/>
      <c r="AA58" s="9"/>
      <c r="AB58" s="9"/>
      <c r="AC58" s="9"/>
      <c r="AD58" s="9"/>
      <c r="AE58" s="9"/>
      <c r="AF58" s="9"/>
      <c r="AG58" s="9"/>
      <c r="AH58" s="9"/>
      <c r="AI58" s="9"/>
      <c r="AJ58" s="9"/>
    </row>
    <row r="59" spans="21:36" x14ac:dyDescent="0.25">
      <c r="U59" s="164"/>
      <c r="V59" s="164"/>
      <c r="W59" s="164">
        <v>28</v>
      </c>
      <c r="X59" s="164">
        <v>5</v>
      </c>
      <c r="Y59" s="164"/>
      <c r="Z59" s="164"/>
      <c r="AA59" s="164"/>
      <c r="AB59" s="164"/>
      <c r="AC59" s="164"/>
      <c r="AD59" s="164"/>
      <c r="AE59" s="164"/>
      <c r="AF59" s="164"/>
      <c r="AG59" s="164"/>
      <c r="AH59" s="164"/>
      <c r="AI59" s="164"/>
      <c r="AJ59" s="164"/>
    </row>
    <row r="60" spans="21:36" x14ac:dyDescent="0.25">
      <c r="U60" s="9"/>
      <c r="V60" s="9"/>
      <c r="W60" s="9">
        <v>27</v>
      </c>
      <c r="X60" s="9">
        <v>5</v>
      </c>
      <c r="Y60" s="9"/>
      <c r="Z60" s="9"/>
      <c r="AA60" s="9"/>
      <c r="AB60" s="9"/>
      <c r="AC60" s="9"/>
      <c r="AD60" s="9"/>
      <c r="AE60" s="9"/>
      <c r="AF60" s="9"/>
      <c r="AG60" s="9"/>
      <c r="AH60" s="9"/>
      <c r="AI60" s="9"/>
      <c r="AJ60" s="9"/>
    </row>
    <row r="61" spans="21:36" x14ac:dyDescent="0.25">
      <c r="U61" s="9"/>
      <c r="V61" s="9"/>
      <c r="W61" s="9">
        <v>28</v>
      </c>
      <c r="X61" s="9">
        <v>7</v>
      </c>
      <c r="Y61" s="9"/>
      <c r="Z61" s="9"/>
      <c r="AA61" s="9"/>
      <c r="AB61" s="9"/>
      <c r="AC61" s="9"/>
      <c r="AD61" s="9"/>
      <c r="AE61" s="9"/>
      <c r="AF61" s="9"/>
      <c r="AG61" s="9"/>
      <c r="AH61" s="9"/>
      <c r="AI61" s="42"/>
      <c r="AJ61" s="42"/>
    </row>
    <row r="62" spans="21:36" x14ac:dyDescent="0.25">
      <c r="U62" s="9"/>
      <c r="V62" s="9"/>
      <c r="W62" s="9">
        <v>26</v>
      </c>
      <c r="X62" s="9">
        <v>5</v>
      </c>
      <c r="Y62" s="9"/>
      <c r="Z62" s="9"/>
      <c r="AA62" s="9"/>
      <c r="AB62" s="9"/>
      <c r="AC62" s="9"/>
      <c r="AD62" s="9"/>
      <c r="AE62" s="118"/>
      <c r="AF62" s="118"/>
      <c r="AG62" s="118"/>
      <c r="AH62" s="9"/>
      <c r="AI62" s="42"/>
      <c r="AJ62" s="42"/>
    </row>
    <row r="63" spans="21:36" ht="15.75" x14ac:dyDescent="0.25">
      <c r="U63" s="290"/>
      <c r="V63" s="9"/>
      <c r="W63" s="9">
        <v>25</v>
      </c>
      <c r="X63" s="9">
        <v>8</v>
      </c>
      <c r="Y63" s="9"/>
      <c r="Z63" s="9"/>
      <c r="AA63" s="9"/>
      <c r="AB63" s="9"/>
      <c r="AC63" s="9"/>
      <c r="AD63" s="9"/>
      <c r="AE63" s="9"/>
      <c r="AF63" s="9"/>
      <c r="AG63" s="9"/>
      <c r="AH63" s="9"/>
      <c r="AI63" s="9"/>
      <c r="AJ63" s="9"/>
    </row>
    <row r="64" spans="21:36" x14ac:dyDescent="0.25">
      <c r="U64" s="9"/>
      <c r="V64" s="9"/>
      <c r="W64" s="9"/>
      <c r="X64" s="9"/>
      <c r="Y64" s="9"/>
      <c r="Z64" s="9"/>
      <c r="AA64" s="9"/>
      <c r="AB64" s="9"/>
      <c r="AC64" s="9"/>
      <c r="AD64" s="9"/>
      <c r="AE64" s="9"/>
      <c r="AF64" s="9"/>
      <c r="AG64" s="9"/>
      <c r="AH64" s="9"/>
      <c r="AI64" s="9"/>
      <c r="AJ64" s="9"/>
    </row>
    <row r="65" spans="9:36" ht="15.75" x14ac:dyDescent="0.25">
      <c r="U65" s="290"/>
      <c r="V65" s="9"/>
      <c r="W65" s="9"/>
      <c r="X65" s="9"/>
      <c r="Y65" s="9"/>
      <c r="Z65" s="9"/>
      <c r="AA65" s="9"/>
      <c r="AB65" s="9"/>
      <c r="AC65" s="9"/>
      <c r="AD65" s="9"/>
      <c r="AE65" s="9"/>
      <c r="AF65" s="9"/>
      <c r="AG65" s="9"/>
      <c r="AH65" s="9"/>
      <c r="AI65" s="9"/>
      <c r="AJ65" s="9"/>
    </row>
    <row r="66" spans="9:36" x14ac:dyDescent="0.25">
      <c r="U66" s="9"/>
      <c r="V66" s="9"/>
      <c r="W66" s="9"/>
      <c r="X66" s="9"/>
      <c r="Y66" s="9"/>
      <c r="Z66" s="9"/>
      <c r="AA66" s="9"/>
      <c r="AB66" s="9"/>
      <c r="AC66" s="9"/>
      <c r="AD66" s="9"/>
      <c r="AE66" s="9"/>
      <c r="AF66" s="9"/>
      <c r="AG66" s="9"/>
      <c r="AH66" s="9"/>
      <c r="AI66" s="9"/>
      <c r="AJ66" s="9"/>
    </row>
    <row r="67" spans="9:36" ht="15.75" x14ac:dyDescent="0.25">
      <c r="U67" s="290"/>
      <c r="V67" s="9"/>
      <c r="W67" s="9"/>
      <c r="X67" s="9"/>
      <c r="Y67" s="9"/>
      <c r="Z67" s="9"/>
      <c r="AA67" s="9"/>
      <c r="AB67" s="9"/>
      <c r="AC67" s="9"/>
      <c r="AD67" s="9"/>
      <c r="AE67" s="9"/>
      <c r="AF67" s="9"/>
      <c r="AG67" s="9"/>
      <c r="AH67" s="9"/>
      <c r="AI67" s="9"/>
      <c r="AJ67" s="9"/>
    </row>
    <row r="68" spans="9:36" x14ac:dyDescent="0.25">
      <c r="U68" s="9"/>
      <c r="V68" s="9"/>
      <c r="W68" s="9"/>
      <c r="X68" s="9"/>
      <c r="Y68" s="9"/>
      <c r="Z68" s="9"/>
      <c r="AA68" s="9"/>
      <c r="AB68" s="9"/>
      <c r="AC68" s="9"/>
      <c r="AD68" s="9"/>
      <c r="AE68" s="9"/>
      <c r="AF68" s="9"/>
      <c r="AG68" s="9"/>
      <c r="AH68" s="9"/>
      <c r="AI68" s="9"/>
      <c r="AJ68" s="9"/>
    </row>
    <row r="69" spans="9:36" ht="15.75" x14ac:dyDescent="0.25">
      <c r="U69" s="290"/>
      <c r="V69" s="9"/>
      <c r="W69" s="9"/>
      <c r="X69" s="9"/>
      <c r="Y69" s="9"/>
      <c r="Z69" s="9"/>
      <c r="AA69" s="9"/>
      <c r="AB69" s="9"/>
      <c r="AC69" s="9"/>
      <c r="AD69" s="9"/>
      <c r="AE69" s="9"/>
      <c r="AF69" s="9"/>
      <c r="AG69" s="9"/>
      <c r="AH69" s="9"/>
      <c r="AI69" s="9"/>
      <c r="AJ69" s="9"/>
    </row>
    <row r="70" spans="9:36" x14ac:dyDescent="0.25">
      <c r="U70" s="9"/>
      <c r="V70" s="9"/>
      <c r="W70" s="9"/>
      <c r="X70" s="9"/>
      <c r="Y70" s="9"/>
      <c r="Z70" s="9"/>
      <c r="AA70" s="9"/>
      <c r="AB70" s="9"/>
      <c r="AC70" s="9"/>
      <c r="AD70" s="9"/>
      <c r="AE70" s="9"/>
      <c r="AF70" s="9"/>
      <c r="AG70" s="9"/>
      <c r="AH70" s="9"/>
      <c r="AI70" s="9"/>
      <c r="AJ70" s="9"/>
    </row>
    <row r="71" spans="9:36" x14ac:dyDescent="0.25">
      <c r="U71" s="9"/>
      <c r="V71" s="9"/>
      <c r="W71" s="9"/>
      <c r="X71" s="9"/>
      <c r="Y71" s="9"/>
      <c r="Z71" s="9"/>
      <c r="AA71" s="9"/>
      <c r="AB71" s="9"/>
      <c r="AC71" s="9"/>
      <c r="AD71" s="9"/>
      <c r="AE71" s="9"/>
      <c r="AF71" s="9"/>
      <c r="AG71" s="9"/>
      <c r="AH71" s="9"/>
      <c r="AI71" s="9"/>
      <c r="AJ71" s="9"/>
    </row>
    <row r="72" spans="9:36" ht="15.75" x14ac:dyDescent="0.25">
      <c r="U72" s="290"/>
      <c r="V72" s="9"/>
      <c r="W72" s="9"/>
      <c r="X72" s="9"/>
      <c r="Y72" s="9"/>
      <c r="Z72" s="9"/>
      <c r="AA72" s="9"/>
      <c r="AB72" s="9"/>
      <c r="AC72" s="9"/>
      <c r="AD72" s="9"/>
      <c r="AE72" s="9"/>
      <c r="AF72" s="9"/>
      <c r="AG72" s="9"/>
      <c r="AH72" s="9"/>
      <c r="AI72" s="9"/>
      <c r="AJ72" s="9"/>
    </row>
    <row r="73" spans="9:36" x14ac:dyDescent="0.25">
      <c r="U73" s="9"/>
      <c r="V73" s="9"/>
      <c r="W73" s="9"/>
      <c r="X73" s="9"/>
      <c r="Y73" s="9"/>
      <c r="Z73" s="9"/>
      <c r="AA73" s="9"/>
      <c r="AB73" s="9"/>
      <c r="AC73" s="9"/>
      <c r="AD73" s="9"/>
      <c r="AE73" s="9"/>
      <c r="AF73" s="9"/>
      <c r="AG73" s="9"/>
      <c r="AH73" s="9"/>
      <c r="AI73" s="9"/>
      <c r="AJ73" s="9"/>
    </row>
    <row r="74" spans="9:36" x14ac:dyDescent="0.25">
      <c r="U74" s="9"/>
      <c r="V74" s="9"/>
      <c r="W74" s="9"/>
      <c r="X74" s="9"/>
      <c r="Y74" s="9"/>
      <c r="Z74" s="9"/>
      <c r="AA74" s="9"/>
      <c r="AB74" s="9"/>
      <c r="AC74" s="9"/>
      <c r="AD74" s="9"/>
      <c r="AE74" s="9"/>
      <c r="AF74" s="9"/>
      <c r="AG74" s="9"/>
      <c r="AH74" s="9"/>
      <c r="AI74" s="9"/>
      <c r="AJ74" s="9"/>
    </row>
    <row r="75" spans="9:36" x14ac:dyDescent="0.25">
      <c r="U75" s="9"/>
      <c r="V75" s="9"/>
      <c r="W75" s="9"/>
      <c r="X75" s="9"/>
      <c r="Y75" s="9"/>
      <c r="Z75" s="9"/>
      <c r="AA75" s="9"/>
      <c r="AB75" s="9"/>
      <c r="AC75" s="9"/>
      <c r="AD75" s="9"/>
      <c r="AE75" s="9"/>
      <c r="AF75" s="9"/>
      <c r="AG75" s="9"/>
      <c r="AH75" s="9"/>
      <c r="AI75" s="9"/>
      <c r="AJ75" s="9"/>
    </row>
    <row r="76" spans="9:36" ht="15.75" x14ac:dyDescent="0.25">
      <c r="U76" s="290"/>
      <c r="V76" s="9"/>
      <c r="W76" s="9"/>
      <c r="X76" s="9"/>
      <c r="Y76" s="9"/>
      <c r="Z76" s="9"/>
      <c r="AA76" s="9"/>
      <c r="AB76" s="9"/>
      <c r="AC76" s="9"/>
      <c r="AD76" s="9"/>
      <c r="AE76" s="9"/>
      <c r="AF76" s="9"/>
      <c r="AG76" s="9"/>
      <c r="AH76" s="9"/>
      <c r="AI76" s="9"/>
      <c r="AJ76" s="9"/>
    </row>
    <row r="77" spans="9:36" x14ac:dyDescent="0.25">
      <c r="U77" s="9"/>
      <c r="V77" s="9"/>
      <c r="W77" s="9"/>
      <c r="X77" s="9"/>
      <c r="Y77" s="9"/>
      <c r="Z77" s="9"/>
      <c r="AA77" s="9"/>
      <c r="AB77" s="118"/>
      <c r="AC77" s="118"/>
      <c r="AD77" s="118"/>
      <c r="AE77" s="9"/>
      <c r="AF77" s="9"/>
      <c r="AG77" s="9"/>
      <c r="AH77" s="9"/>
      <c r="AI77" s="9"/>
      <c r="AJ77" s="9"/>
    </row>
    <row r="78" spans="9:36" x14ac:dyDescent="0.25">
      <c r="I78" s="18"/>
      <c r="J78" s="18"/>
      <c r="K78" s="18"/>
      <c r="L78" s="18"/>
      <c r="M78" s="18"/>
      <c r="N78" s="18"/>
      <c r="O78" s="18"/>
      <c r="P78" s="18"/>
      <c r="Q78" s="18"/>
      <c r="R78" s="18"/>
      <c r="S78" s="18"/>
      <c r="U78" s="9"/>
      <c r="V78" s="9"/>
      <c r="W78" s="9"/>
      <c r="X78" s="9"/>
      <c r="Y78" s="9"/>
      <c r="Z78" s="9"/>
      <c r="AA78" s="9"/>
      <c r="AB78" s="9"/>
      <c r="AC78" s="9"/>
      <c r="AD78" s="9"/>
      <c r="AE78" s="9"/>
      <c r="AF78" s="9"/>
      <c r="AG78" s="9"/>
      <c r="AH78" s="9"/>
      <c r="AI78" s="9"/>
      <c r="AJ78" s="9"/>
    </row>
    <row r="79" spans="9:36" x14ac:dyDescent="0.25">
      <c r="I79" s="17"/>
      <c r="J79" s="17"/>
      <c r="K79" s="17"/>
      <c r="L79" s="17"/>
      <c r="M79" s="17"/>
      <c r="N79" s="17"/>
      <c r="O79" s="17"/>
      <c r="P79" s="17"/>
      <c r="Q79" s="17"/>
      <c r="R79" s="17"/>
      <c r="S79" s="17"/>
      <c r="U79" s="9"/>
      <c r="V79" s="9"/>
      <c r="W79" s="9"/>
      <c r="X79" s="9"/>
      <c r="Y79" s="9"/>
      <c r="Z79" s="9"/>
      <c r="AA79" s="9"/>
      <c r="AB79" s="9"/>
      <c r="AC79" s="9"/>
      <c r="AD79" s="9"/>
      <c r="AE79" s="9"/>
      <c r="AF79" s="9"/>
      <c r="AG79" s="9"/>
      <c r="AH79" s="9"/>
      <c r="AI79" s="9"/>
      <c r="AJ79" s="9"/>
    </row>
    <row r="80" spans="9:36" ht="15.75" x14ac:dyDescent="0.25">
      <c r="I80" s="17"/>
      <c r="J80" s="17"/>
      <c r="K80" s="17"/>
      <c r="L80" s="17"/>
      <c r="M80" s="17"/>
      <c r="N80" s="17"/>
      <c r="O80" s="17"/>
      <c r="P80" s="17"/>
      <c r="Q80" s="17"/>
      <c r="R80" s="17"/>
      <c r="S80" s="17"/>
      <c r="U80" s="290"/>
      <c r="V80" s="9"/>
      <c r="W80" s="9"/>
      <c r="X80" s="9"/>
      <c r="Y80" s="9"/>
      <c r="Z80" s="9"/>
      <c r="AA80" s="9"/>
      <c r="AB80" s="9"/>
      <c r="AC80" s="9"/>
      <c r="AD80" s="9"/>
      <c r="AE80" s="9"/>
      <c r="AF80" s="9"/>
      <c r="AG80" s="9"/>
      <c r="AH80" s="9"/>
      <c r="AI80" s="9"/>
      <c r="AJ80" s="9"/>
    </row>
    <row r="81" spans="9:36" x14ac:dyDescent="0.25">
      <c r="I81" s="17"/>
      <c r="J81" s="17"/>
      <c r="K81" s="17"/>
      <c r="L81" s="17"/>
      <c r="M81" s="17"/>
      <c r="N81" s="17"/>
      <c r="O81" s="17"/>
      <c r="P81" s="17"/>
      <c r="Q81" s="17"/>
      <c r="R81" s="17"/>
      <c r="S81" s="17"/>
      <c r="U81" s="9"/>
      <c r="V81" s="9"/>
      <c r="W81" s="9"/>
      <c r="X81" s="9"/>
      <c r="Y81" s="9"/>
      <c r="Z81" s="9"/>
      <c r="AA81" s="9"/>
      <c r="AB81" s="9"/>
      <c r="AC81" s="9"/>
      <c r="AD81" s="9"/>
      <c r="AE81" s="9"/>
      <c r="AF81" s="9"/>
      <c r="AG81" s="9"/>
      <c r="AH81" s="9"/>
      <c r="AI81" s="9"/>
      <c r="AJ81" s="9"/>
    </row>
    <row r="82" spans="9:36" ht="15.75" x14ac:dyDescent="0.25">
      <c r="I82" s="16"/>
      <c r="J82" s="16"/>
      <c r="K82" s="16"/>
      <c r="L82" s="17"/>
      <c r="M82" s="17"/>
      <c r="N82" s="17"/>
      <c r="O82" s="17"/>
      <c r="P82" s="17"/>
      <c r="Q82" s="17"/>
      <c r="R82" s="17"/>
      <c r="S82" s="17"/>
      <c r="U82" s="9"/>
      <c r="V82" s="9"/>
      <c r="W82" s="9"/>
      <c r="X82" s="9"/>
      <c r="Y82" s="9"/>
      <c r="Z82" s="9"/>
      <c r="AA82" s="9"/>
      <c r="AB82" s="9"/>
      <c r="AC82" s="9"/>
      <c r="AD82" s="9"/>
      <c r="AE82" s="9"/>
      <c r="AF82" s="9"/>
      <c r="AG82" s="9"/>
      <c r="AH82" s="9"/>
      <c r="AI82" s="9"/>
      <c r="AJ82" s="9"/>
    </row>
    <row r="83" spans="9:36" x14ac:dyDescent="0.25">
      <c r="I83" s="17"/>
      <c r="J83" s="17"/>
      <c r="K83" s="17"/>
      <c r="L83" s="17"/>
      <c r="M83" s="17"/>
      <c r="N83" s="17"/>
      <c r="O83" s="17"/>
      <c r="P83" s="17"/>
      <c r="Q83" s="17"/>
      <c r="R83" s="17"/>
      <c r="S83" s="17"/>
      <c r="U83" s="9"/>
      <c r="V83" s="9"/>
      <c r="W83" s="9"/>
      <c r="X83" s="9"/>
      <c r="Y83" s="9"/>
      <c r="Z83" s="9"/>
      <c r="AA83" s="9"/>
      <c r="AB83" s="9"/>
      <c r="AC83" s="9"/>
      <c r="AD83" s="9"/>
      <c r="AE83" s="9"/>
      <c r="AF83" s="9"/>
      <c r="AG83" s="9"/>
      <c r="AH83" s="9"/>
      <c r="AI83" s="9"/>
      <c r="AJ83" s="9"/>
    </row>
    <row r="84" spans="9:36" ht="15.75" x14ac:dyDescent="0.25">
      <c r="I84" s="16"/>
      <c r="J84" s="16"/>
      <c r="K84" s="16"/>
      <c r="L84" s="17"/>
      <c r="M84" s="17"/>
      <c r="N84" s="17"/>
      <c r="O84" s="17"/>
      <c r="P84" s="17"/>
      <c r="Q84" s="17"/>
      <c r="R84" s="17"/>
      <c r="S84" s="17"/>
      <c r="U84" s="290"/>
      <c r="V84" s="9"/>
      <c r="W84" s="9"/>
      <c r="X84" s="9"/>
      <c r="Y84" s="9"/>
      <c r="Z84" s="9"/>
      <c r="AA84" s="9"/>
      <c r="AB84" s="9"/>
      <c r="AC84" s="9"/>
      <c r="AD84" s="9"/>
      <c r="AE84" s="9"/>
      <c r="AF84" s="9"/>
      <c r="AG84" s="9"/>
      <c r="AH84" s="9"/>
      <c r="AI84" s="9"/>
      <c r="AJ84" s="9"/>
    </row>
    <row r="85" spans="9:36" x14ac:dyDescent="0.25">
      <c r="I85" s="17"/>
      <c r="J85" s="17"/>
      <c r="K85" s="17"/>
      <c r="L85" s="17"/>
      <c r="M85" s="17"/>
      <c r="N85" s="17"/>
      <c r="O85" s="17"/>
      <c r="P85" s="11"/>
      <c r="Q85" s="17"/>
      <c r="R85" s="17"/>
      <c r="S85" s="17"/>
      <c r="U85" s="9"/>
      <c r="V85" s="9"/>
      <c r="W85" s="9"/>
      <c r="X85" s="9"/>
      <c r="Y85" s="118"/>
      <c r="Z85" s="118"/>
      <c r="AA85" s="118"/>
      <c r="AB85" s="9"/>
      <c r="AC85" s="9"/>
      <c r="AD85" s="9"/>
      <c r="AE85" s="9"/>
      <c r="AF85" s="9"/>
      <c r="AG85" s="9"/>
      <c r="AH85" s="9"/>
      <c r="AI85" s="42"/>
      <c r="AJ85" s="42"/>
    </row>
    <row r="86" spans="9:36" ht="15.75" x14ac:dyDescent="0.25">
      <c r="I86" s="16"/>
      <c r="J86" s="16"/>
      <c r="K86" s="16"/>
      <c r="L86" s="17"/>
      <c r="M86" s="17"/>
      <c r="N86" s="17"/>
      <c r="O86" s="17"/>
      <c r="P86" s="17"/>
      <c r="Q86" s="17"/>
      <c r="R86" s="17"/>
      <c r="S86" s="17"/>
      <c r="U86" s="9"/>
      <c r="V86" s="9"/>
      <c r="W86" s="9"/>
      <c r="X86" s="9"/>
      <c r="Y86" s="9"/>
      <c r="Z86" s="9"/>
      <c r="AA86" s="9"/>
      <c r="AB86" s="118"/>
      <c r="AC86" s="118"/>
      <c r="AD86" s="118"/>
      <c r="AE86" s="9"/>
      <c r="AF86" s="9"/>
      <c r="AG86" s="9"/>
      <c r="AH86" s="9"/>
      <c r="AI86" s="42"/>
      <c r="AJ86" s="42"/>
    </row>
    <row r="87" spans="9:36" ht="15.75" x14ac:dyDescent="0.25">
      <c r="I87" s="17"/>
      <c r="J87" s="17"/>
      <c r="K87" s="17"/>
      <c r="L87" s="17"/>
      <c r="M87" s="17"/>
      <c r="N87" s="17"/>
      <c r="O87" s="17"/>
      <c r="P87" s="17"/>
      <c r="Q87" s="17"/>
      <c r="R87" s="17"/>
      <c r="S87" s="17"/>
      <c r="U87" s="290"/>
      <c r="V87" s="9"/>
      <c r="W87" s="9"/>
      <c r="X87" s="9"/>
      <c r="Y87" s="9"/>
      <c r="Z87" s="9"/>
      <c r="AA87" s="9"/>
      <c r="AB87" s="9"/>
      <c r="AC87" s="9"/>
      <c r="AD87" s="9"/>
      <c r="AE87" s="9"/>
      <c r="AF87" s="9"/>
      <c r="AG87" s="9"/>
      <c r="AH87" s="9"/>
      <c r="AI87" s="9"/>
      <c r="AJ87" s="9"/>
    </row>
    <row r="88" spans="9:36" ht="15.75" x14ac:dyDescent="0.25">
      <c r="I88" s="16"/>
      <c r="J88" s="16"/>
      <c r="K88" s="16"/>
      <c r="L88" s="17"/>
      <c r="M88" s="17"/>
      <c r="N88" s="17"/>
      <c r="O88" s="17"/>
      <c r="P88" s="17"/>
      <c r="Q88" s="17"/>
      <c r="R88" s="17"/>
      <c r="S88" s="17"/>
      <c r="U88" s="9"/>
      <c r="V88" s="9"/>
      <c r="W88" s="9"/>
      <c r="X88" s="9"/>
      <c r="Y88" s="9"/>
      <c r="Z88" s="9"/>
      <c r="AA88" s="9"/>
      <c r="AB88" s="9"/>
      <c r="AC88" s="9"/>
      <c r="AD88" s="9"/>
      <c r="AE88" s="9"/>
      <c r="AF88" s="9"/>
      <c r="AG88" s="9"/>
      <c r="AH88" s="9"/>
      <c r="AI88" s="9"/>
      <c r="AJ88" s="9"/>
    </row>
    <row r="89" spans="9:36" ht="15.75" x14ac:dyDescent="0.25">
      <c r="I89" s="17"/>
      <c r="J89" s="17"/>
      <c r="K89" s="17"/>
      <c r="L89" s="17"/>
      <c r="M89" s="17"/>
      <c r="N89" s="17"/>
      <c r="O89" s="17"/>
      <c r="P89" s="17"/>
      <c r="Q89" s="17"/>
      <c r="R89" s="17"/>
      <c r="S89" s="17"/>
      <c r="U89" s="290"/>
      <c r="V89" s="9"/>
      <c r="W89" s="9"/>
      <c r="X89" s="9"/>
      <c r="Y89" s="9"/>
      <c r="Z89" s="9"/>
      <c r="AA89" s="9"/>
      <c r="AB89" s="9"/>
      <c r="AC89" s="9"/>
      <c r="AD89" s="9"/>
      <c r="AE89" s="9"/>
      <c r="AF89" s="9"/>
      <c r="AG89" s="9"/>
      <c r="AH89" s="9"/>
      <c r="AI89" s="9"/>
      <c r="AJ89" s="9"/>
    </row>
    <row r="90" spans="9:36" x14ac:dyDescent="0.25">
      <c r="I90" s="17"/>
      <c r="J90" s="17"/>
      <c r="K90" s="17"/>
      <c r="L90" s="17"/>
      <c r="M90" s="17"/>
      <c r="N90" s="17"/>
      <c r="O90" s="17"/>
      <c r="P90" s="17"/>
      <c r="Q90" s="17"/>
      <c r="R90" s="17"/>
      <c r="S90" s="17"/>
      <c r="U90" s="9"/>
      <c r="V90" s="9"/>
      <c r="W90" s="9"/>
      <c r="X90" s="9"/>
      <c r="Y90" s="9"/>
      <c r="Z90" s="9"/>
      <c r="AA90" s="9"/>
      <c r="AB90" s="9"/>
      <c r="AC90" s="9"/>
      <c r="AD90" s="9"/>
      <c r="AE90" s="9"/>
      <c r="AF90" s="9"/>
      <c r="AG90" s="9"/>
      <c r="AH90" s="9"/>
      <c r="AI90" s="9"/>
      <c r="AJ90" s="9"/>
    </row>
    <row r="91" spans="9:36" ht="15.75" x14ac:dyDescent="0.25">
      <c r="I91" s="16"/>
      <c r="J91" s="16"/>
      <c r="K91" s="16"/>
      <c r="L91" s="17"/>
      <c r="M91" s="17"/>
      <c r="N91" s="17"/>
      <c r="O91" s="17"/>
      <c r="P91" s="17"/>
      <c r="Q91" s="17"/>
      <c r="R91" s="17"/>
      <c r="S91" s="17"/>
      <c r="U91" s="9"/>
      <c r="V91" s="9"/>
      <c r="W91" s="9"/>
      <c r="X91" s="9"/>
      <c r="Y91" s="9"/>
      <c r="Z91" s="9"/>
      <c r="AA91" s="9"/>
      <c r="AB91" s="9"/>
      <c r="AC91" s="9"/>
      <c r="AD91" s="9"/>
      <c r="AE91" s="9"/>
      <c r="AF91" s="9"/>
      <c r="AG91" s="9"/>
      <c r="AH91" s="9"/>
      <c r="AI91" s="9"/>
      <c r="AJ91" s="9"/>
    </row>
    <row r="92" spans="9:36" x14ac:dyDescent="0.25">
      <c r="I92" s="17"/>
      <c r="J92" s="17"/>
      <c r="K92" s="17"/>
      <c r="L92" s="17"/>
      <c r="M92" s="17"/>
      <c r="N92" s="17"/>
      <c r="O92" s="17"/>
      <c r="P92" s="11"/>
      <c r="Q92" s="17"/>
      <c r="R92" s="17"/>
      <c r="S92" s="17"/>
      <c r="U92" s="9"/>
      <c r="V92" s="9"/>
      <c r="W92" s="9"/>
      <c r="X92" s="9"/>
      <c r="Y92" s="9"/>
      <c r="Z92" s="9"/>
      <c r="AA92" s="9"/>
      <c r="AB92" s="9"/>
      <c r="AC92" s="9"/>
      <c r="AD92" s="9"/>
      <c r="AE92" s="9"/>
      <c r="AF92" s="9"/>
      <c r="AG92" s="9"/>
      <c r="AH92" s="9"/>
      <c r="AI92" s="9"/>
      <c r="AJ92" s="9"/>
    </row>
    <row r="93" spans="9:36" ht="15.75" x14ac:dyDescent="0.25">
      <c r="I93" s="17"/>
      <c r="J93" s="17"/>
      <c r="K93" s="17"/>
      <c r="L93" s="17"/>
      <c r="M93" s="17"/>
      <c r="N93" s="17"/>
      <c r="O93" s="17"/>
      <c r="P93" s="17"/>
      <c r="Q93" s="17"/>
      <c r="R93" s="17"/>
      <c r="S93" s="17"/>
      <c r="U93" s="290"/>
      <c r="V93" s="9"/>
      <c r="W93" s="9"/>
      <c r="X93" s="9"/>
      <c r="Y93" s="9"/>
      <c r="Z93" s="9"/>
      <c r="AA93" s="9"/>
      <c r="AB93" s="9"/>
      <c r="AC93" s="9"/>
      <c r="AD93" s="9"/>
      <c r="AE93" s="9"/>
      <c r="AF93" s="9"/>
      <c r="AG93" s="9"/>
      <c r="AH93" s="9"/>
      <c r="AI93" s="9"/>
      <c r="AJ93" s="9"/>
    </row>
    <row r="94" spans="9:36" x14ac:dyDescent="0.25">
      <c r="I94" s="17"/>
      <c r="J94" s="17"/>
      <c r="K94" s="17"/>
      <c r="L94" s="17"/>
      <c r="M94" s="17"/>
      <c r="N94" s="17"/>
      <c r="O94" s="17"/>
      <c r="P94" s="17"/>
      <c r="Q94" s="17"/>
      <c r="R94" s="17"/>
      <c r="S94" s="17"/>
      <c r="U94" s="9"/>
      <c r="V94" s="9"/>
      <c r="W94" s="9"/>
      <c r="X94" s="9"/>
      <c r="Y94" s="9"/>
      <c r="Z94" s="9"/>
      <c r="AA94" s="9"/>
      <c r="AB94" s="9"/>
      <c r="AC94" s="9"/>
      <c r="AD94" s="9"/>
      <c r="AE94" s="9"/>
      <c r="AF94" s="9"/>
      <c r="AG94" s="9"/>
      <c r="AH94" s="9"/>
      <c r="AI94" s="9"/>
      <c r="AJ94" s="9"/>
    </row>
    <row r="95" spans="9:36" ht="15.75" x14ac:dyDescent="0.25">
      <c r="I95" s="16"/>
      <c r="J95" s="16"/>
      <c r="K95" s="16"/>
      <c r="L95" s="17"/>
      <c r="M95" s="17"/>
      <c r="N95" s="17"/>
      <c r="O95" s="17"/>
      <c r="P95" s="17"/>
      <c r="Q95" s="17"/>
      <c r="R95" s="17"/>
      <c r="S95" s="17"/>
      <c r="U95" s="290"/>
      <c r="V95" s="9"/>
      <c r="W95" s="9"/>
      <c r="X95" s="9"/>
      <c r="Y95" s="9"/>
      <c r="Z95" s="9"/>
      <c r="AA95" s="9"/>
      <c r="AB95" s="9"/>
      <c r="AC95" s="9"/>
      <c r="AD95" s="9"/>
      <c r="AE95" s="9"/>
      <c r="AF95" s="9"/>
      <c r="AG95" s="9"/>
      <c r="AH95" s="9"/>
      <c r="AI95" s="9"/>
      <c r="AJ95" s="9"/>
    </row>
    <row r="96" spans="9:36" x14ac:dyDescent="0.25">
      <c r="I96" s="17"/>
      <c r="J96" s="17"/>
      <c r="K96" s="17"/>
      <c r="L96" s="17"/>
      <c r="M96" s="17"/>
      <c r="N96" s="17"/>
      <c r="O96" s="17"/>
      <c r="P96" s="11"/>
      <c r="Q96" s="17"/>
      <c r="R96" s="17"/>
      <c r="S96" s="17"/>
      <c r="U96" s="9"/>
      <c r="V96" s="9"/>
      <c r="W96" s="9"/>
      <c r="X96" s="9"/>
      <c r="Y96" s="9"/>
      <c r="Z96" s="9"/>
      <c r="AA96" s="9"/>
      <c r="AB96" s="9"/>
      <c r="AC96" s="9"/>
      <c r="AD96" s="9"/>
      <c r="AE96" s="9"/>
      <c r="AF96" s="9"/>
      <c r="AG96" s="9"/>
      <c r="AH96" s="9"/>
      <c r="AI96" s="42"/>
      <c r="AJ96" s="42"/>
    </row>
    <row r="97" spans="9:36" x14ac:dyDescent="0.25">
      <c r="I97" s="17"/>
      <c r="J97" s="17"/>
      <c r="K97" s="17"/>
      <c r="L97" s="17"/>
      <c r="M97" s="17"/>
      <c r="N97" s="17"/>
      <c r="O97" s="17"/>
      <c r="P97" s="17"/>
      <c r="Q97" s="17"/>
      <c r="R97" s="17"/>
      <c r="S97" s="17"/>
      <c r="U97" s="9"/>
      <c r="V97" s="9"/>
      <c r="W97" s="9"/>
      <c r="X97" s="9"/>
      <c r="Y97" s="9"/>
      <c r="Z97" s="9"/>
      <c r="AA97" s="9"/>
      <c r="AB97" s="9"/>
      <c r="AC97" s="9"/>
      <c r="AD97" s="9"/>
      <c r="AE97" s="9"/>
      <c r="AF97" s="9"/>
      <c r="AG97" s="9"/>
      <c r="AH97" s="9"/>
      <c r="AI97" s="42"/>
      <c r="AJ97" s="42"/>
    </row>
    <row r="98" spans="9:36" x14ac:dyDescent="0.25">
      <c r="I98" s="17"/>
      <c r="J98" s="17"/>
      <c r="K98" s="17"/>
      <c r="L98" s="17"/>
      <c r="M98" s="17"/>
      <c r="N98" s="17"/>
      <c r="O98" s="17"/>
      <c r="P98" s="17"/>
      <c r="Q98" s="17"/>
      <c r="R98" s="17"/>
      <c r="S98" s="17"/>
      <c r="U98" s="9"/>
      <c r="V98" s="9"/>
      <c r="W98" s="9"/>
      <c r="X98" s="9"/>
      <c r="Y98" s="9"/>
      <c r="Z98" s="9"/>
      <c r="AA98" s="9"/>
      <c r="AB98" s="9"/>
      <c r="AC98" s="9"/>
      <c r="AD98" s="9"/>
      <c r="AE98" s="9"/>
      <c r="AF98" s="9"/>
      <c r="AG98" s="9"/>
      <c r="AH98" s="9"/>
      <c r="AI98" s="42"/>
      <c r="AJ98" s="42"/>
    </row>
    <row r="99" spans="9:36" ht="15.75" x14ac:dyDescent="0.25">
      <c r="I99" s="16"/>
      <c r="J99" s="16"/>
      <c r="K99" s="16"/>
      <c r="L99" s="17"/>
      <c r="M99" s="17"/>
      <c r="N99" s="17"/>
      <c r="O99" s="17"/>
      <c r="P99" s="17"/>
      <c r="Q99" s="17"/>
      <c r="R99" s="17"/>
      <c r="S99" s="17"/>
      <c r="U99" s="290"/>
      <c r="V99" s="9"/>
      <c r="W99" s="9"/>
      <c r="X99" s="9"/>
      <c r="Y99" s="9"/>
      <c r="Z99" s="9"/>
      <c r="AA99" s="9"/>
      <c r="AB99" s="9"/>
      <c r="AC99" s="9"/>
      <c r="AD99" s="9"/>
      <c r="AE99" s="9"/>
      <c r="AF99" s="9"/>
      <c r="AG99" s="9"/>
      <c r="AH99" s="9"/>
      <c r="AI99" s="9"/>
      <c r="AJ99" s="9"/>
    </row>
    <row r="100" spans="9:36" x14ac:dyDescent="0.25">
      <c r="I100" s="17"/>
      <c r="J100" s="17"/>
      <c r="K100" s="17"/>
      <c r="L100" s="17"/>
      <c r="M100" s="17"/>
      <c r="N100" s="17"/>
      <c r="O100" s="17"/>
      <c r="P100" s="17"/>
      <c r="Q100" s="17"/>
      <c r="R100" s="17"/>
      <c r="S100" s="17"/>
      <c r="U100" s="9"/>
      <c r="V100" s="9"/>
      <c r="W100" s="9"/>
      <c r="X100" s="9"/>
      <c r="Y100" s="9"/>
      <c r="Z100" s="9"/>
      <c r="AA100" s="9"/>
      <c r="AB100" s="9"/>
      <c r="AC100" s="9"/>
      <c r="AD100" s="9"/>
      <c r="AE100" s="118"/>
      <c r="AF100" s="118"/>
      <c r="AG100" s="118"/>
      <c r="AH100" s="9"/>
      <c r="AI100" s="9"/>
      <c r="AJ100" s="9"/>
    </row>
    <row r="101" spans="9:36" x14ac:dyDescent="0.25">
      <c r="I101" s="17"/>
      <c r="J101" s="17"/>
      <c r="K101" s="17"/>
      <c r="L101" s="17"/>
      <c r="M101" s="17"/>
      <c r="N101" s="17"/>
      <c r="O101" s="17"/>
      <c r="P101" s="17"/>
      <c r="Q101" s="17"/>
      <c r="R101" s="17"/>
      <c r="S101" s="17"/>
      <c r="U101" s="164"/>
      <c r="V101" s="9"/>
      <c r="W101" s="9"/>
      <c r="X101" s="9"/>
      <c r="Y101" s="9"/>
      <c r="Z101" s="9"/>
      <c r="AA101" s="9"/>
      <c r="AB101" s="9"/>
      <c r="AC101" s="9"/>
      <c r="AD101" s="9"/>
      <c r="AE101" s="9"/>
      <c r="AF101" s="9"/>
      <c r="AG101" s="9"/>
      <c r="AH101" s="9"/>
      <c r="AI101" s="9"/>
      <c r="AJ101" s="9"/>
    </row>
    <row r="102" spans="9:36" x14ac:dyDescent="0.25">
      <c r="I102" s="17"/>
      <c r="J102" s="17"/>
      <c r="K102" s="17"/>
      <c r="L102" s="17"/>
      <c r="M102" s="17"/>
      <c r="N102" s="17"/>
      <c r="O102" s="17"/>
      <c r="P102" s="17"/>
      <c r="Q102" s="17"/>
      <c r="R102" s="17"/>
      <c r="S102" s="17"/>
      <c r="U102" s="9"/>
      <c r="V102" s="9"/>
      <c r="W102" s="9"/>
      <c r="X102" s="9"/>
      <c r="Y102" s="9"/>
      <c r="Z102" s="9"/>
      <c r="AA102" s="9"/>
      <c r="AB102" s="9"/>
      <c r="AC102" s="9"/>
      <c r="AD102" s="9"/>
      <c r="AE102" s="9"/>
      <c r="AF102" s="9"/>
      <c r="AG102" s="9"/>
      <c r="AH102" s="9"/>
      <c r="AI102" s="9"/>
      <c r="AJ102" s="9"/>
    </row>
    <row r="103" spans="9:36" ht="15.75" x14ac:dyDescent="0.25">
      <c r="I103" s="16"/>
      <c r="J103" s="16"/>
      <c r="K103" s="16"/>
      <c r="L103" s="17"/>
      <c r="M103" s="17"/>
      <c r="N103" s="17"/>
      <c r="O103" s="17"/>
      <c r="P103" s="17"/>
      <c r="Q103" s="17"/>
      <c r="R103" s="17"/>
      <c r="S103" s="17"/>
      <c r="U103" s="290"/>
      <c r="V103" s="9"/>
      <c r="W103" s="9"/>
      <c r="X103" s="9"/>
      <c r="Y103" s="9"/>
      <c r="Z103" s="9"/>
      <c r="AA103" s="9"/>
      <c r="AB103" s="9"/>
      <c r="AC103" s="9"/>
      <c r="AD103" s="9"/>
      <c r="AE103" s="9"/>
      <c r="AF103" s="9"/>
      <c r="AG103" s="9"/>
      <c r="AH103" s="9"/>
      <c r="AI103" s="9"/>
      <c r="AJ103" s="9"/>
    </row>
    <row r="104" spans="9:36" x14ac:dyDescent="0.25">
      <c r="I104" s="17"/>
      <c r="J104" s="17"/>
      <c r="K104" s="17"/>
      <c r="L104" s="17"/>
      <c r="M104" s="17"/>
      <c r="N104" s="17"/>
      <c r="O104" s="17"/>
      <c r="P104" s="17"/>
      <c r="Q104" s="17"/>
      <c r="R104" s="17"/>
      <c r="S104" s="17"/>
      <c r="U104" s="9"/>
      <c r="V104" s="9"/>
      <c r="W104" s="9"/>
      <c r="X104" s="9"/>
      <c r="Y104" s="118"/>
      <c r="Z104" s="118"/>
      <c r="AA104" s="118"/>
      <c r="AB104" s="9"/>
      <c r="AC104" s="9"/>
      <c r="AD104" s="9"/>
      <c r="AE104" s="9"/>
      <c r="AF104" s="9"/>
      <c r="AG104" s="9"/>
      <c r="AH104" s="9"/>
      <c r="AI104" s="42"/>
      <c r="AJ104" s="42"/>
    </row>
    <row r="105" spans="9:36" x14ac:dyDescent="0.25">
      <c r="I105" s="17"/>
      <c r="J105" s="17"/>
      <c r="K105" s="17"/>
      <c r="L105" s="17"/>
      <c r="M105" s="17"/>
      <c r="N105" s="17"/>
      <c r="O105" s="17"/>
      <c r="P105" s="17"/>
      <c r="Q105" s="17"/>
      <c r="R105" s="17"/>
      <c r="S105" s="17"/>
      <c r="U105" s="9"/>
      <c r="V105" s="9"/>
      <c r="W105" s="9"/>
      <c r="X105" s="9"/>
      <c r="Y105" s="9"/>
      <c r="Z105" s="9"/>
      <c r="AA105" s="9"/>
      <c r="AB105" s="9"/>
      <c r="AC105" s="9"/>
      <c r="AD105" s="9"/>
      <c r="AE105" s="9"/>
      <c r="AF105" s="9"/>
      <c r="AG105" s="9"/>
      <c r="AH105" s="9"/>
      <c r="AI105" s="42"/>
      <c r="AJ105" s="42"/>
    </row>
    <row r="106" spans="9:36" ht="15.75" x14ac:dyDescent="0.25">
      <c r="I106" s="16"/>
      <c r="J106" s="16"/>
      <c r="K106" s="16"/>
      <c r="L106" s="17"/>
      <c r="M106" s="17"/>
      <c r="N106" s="17"/>
      <c r="O106" s="17"/>
      <c r="P106" s="17"/>
      <c r="Q106" s="17"/>
      <c r="R106" s="17"/>
      <c r="S106" s="17"/>
      <c r="U106" s="290"/>
      <c r="V106" s="9"/>
      <c r="W106" s="9"/>
      <c r="X106" s="9"/>
      <c r="Y106" s="9"/>
      <c r="Z106" s="9"/>
      <c r="AA106" s="9"/>
      <c r="AB106" s="9"/>
      <c r="AC106" s="9"/>
      <c r="AD106" s="9"/>
      <c r="AE106" s="9"/>
      <c r="AF106" s="9"/>
      <c r="AG106" s="9"/>
      <c r="AH106" s="9"/>
      <c r="AI106" s="9"/>
      <c r="AJ106" s="9"/>
    </row>
    <row r="107" spans="9:36" x14ac:dyDescent="0.25">
      <c r="I107" s="17"/>
      <c r="J107" s="17"/>
      <c r="K107" s="17"/>
      <c r="L107" s="17"/>
      <c r="M107" s="17"/>
      <c r="N107" s="17"/>
      <c r="O107" s="17"/>
      <c r="P107" s="17"/>
      <c r="Q107" s="17"/>
      <c r="R107" s="17"/>
      <c r="S107" s="17"/>
      <c r="U107" s="9"/>
      <c r="V107" s="9"/>
      <c r="W107" s="9"/>
      <c r="X107" s="9"/>
      <c r="Y107" s="9"/>
      <c r="Z107" s="9"/>
      <c r="AA107" s="9"/>
      <c r="AB107" s="9"/>
      <c r="AC107" s="9"/>
      <c r="AD107" s="9"/>
      <c r="AE107" s="9"/>
      <c r="AF107" s="9"/>
      <c r="AG107" s="9"/>
      <c r="AH107" s="9"/>
      <c r="AI107" s="9"/>
      <c r="AJ107" s="9"/>
    </row>
    <row r="108" spans="9:36" ht="15.75" x14ac:dyDescent="0.25">
      <c r="I108" s="16"/>
      <c r="J108" s="16"/>
      <c r="K108" s="16"/>
      <c r="L108" s="17"/>
      <c r="M108" s="17"/>
      <c r="N108" s="17"/>
      <c r="O108" s="17"/>
      <c r="P108" s="17"/>
      <c r="Q108" s="17"/>
      <c r="R108" s="17"/>
      <c r="S108" s="17"/>
      <c r="U108" s="290"/>
      <c r="V108" s="9"/>
      <c r="W108" s="9"/>
      <c r="X108" s="9"/>
      <c r="Y108" s="9"/>
      <c r="Z108" s="9"/>
      <c r="AA108" s="9"/>
      <c r="AB108" s="9"/>
      <c r="AC108" s="9"/>
      <c r="AD108" s="9"/>
      <c r="AE108" s="9"/>
      <c r="AF108" s="9"/>
      <c r="AG108" s="9"/>
      <c r="AH108" s="9"/>
      <c r="AI108" s="9"/>
      <c r="AJ108" s="9"/>
    </row>
    <row r="109" spans="9:36" x14ac:dyDescent="0.25">
      <c r="I109" s="17"/>
      <c r="J109" s="17"/>
      <c r="K109" s="17"/>
      <c r="L109" s="17"/>
      <c r="M109" s="17"/>
      <c r="N109" s="17"/>
      <c r="O109" s="17"/>
      <c r="P109" s="17"/>
      <c r="Q109" s="17"/>
      <c r="R109" s="17"/>
      <c r="S109" s="17"/>
      <c r="U109" s="9"/>
      <c r="V109" s="9"/>
      <c r="W109" s="9"/>
      <c r="X109" s="9"/>
      <c r="Y109" s="9"/>
      <c r="Z109" s="9"/>
      <c r="AA109" s="9"/>
      <c r="AB109" s="118"/>
      <c r="AC109" s="118"/>
      <c r="AD109" s="118"/>
      <c r="AE109" s="9"/>
      <c r="AF109" s="9"/>
      <c r="AG109" s="9"/>
      <c r="AH109" s="9"/>
      <c r="AI109" s="9"/>
      <c r="AJ109" s="9"/>
    </row>
    <row r="110" spans="9:36" x14ac:dyDescent="0.25">
      <c r="I110" s="17"/>
      <c r="J110" s="17"/>
      <c r="K110" s="17"/>
      <c r="L110" s="17"/>
      <c r="M110" s="17"/>
      <c r="N110" s="17"/>
      <c r="O110" s="17"/>
      <c r="P110" s="11"/>
      <c r="Q110" s="17"/>
      <c r="R110" s="17"/>
      <c r="S110" s="17"/>
    </row>
    <row r="111" spans="9:36" x14ac:dyDescent="0.25">
      <c r="I111" s="17"/>
      <c r="J111" s="17"/>
      <c r="K111" s="17"/>
      <c r="L111" s="17"/>
      <c r="M111" s="17"/>
      <c r="N111" s="17"/>
      <c r="O111" s="17"/>
      <c r="P111" s="17"/>
      <c r="Q111" s="17"/>
      <c r="R111" s="17"/>
      <c r="S111" s="17"/>
    </row>
    <row r="112" spans="9:36" ht="15.75" x14ac:dyDescent="0.25">
      <c r="I112" s="16"/>
      <c r="J112" s="16"/>
      <c r="K112" s="16"/>
      <c r="L112" s="17"/>
      <c r="M112" s="17"/>
      <c r="N112" s="17"/>
      <c r="O112" s="17"/>
      <c r="P112" s="17"/>
      <c r="Q112" s="17"/>
      <c r="R112" s="17"/>
      <c r="S112" s="17"/>
    </row>
    <row r="113" spans="9:19" x14ac:dyDescent="0.25">
      <c r="I113" s="17"/>
      <c r="J113" s="17"/>
      <c r="K113" s="17"/>
      <c r="L113" s="17"/>
      <c r="M113" s="17"/>
      <c r="N113" s="17"/>
      <c r="O113" s="17"/>
      <c r="P113" s="17"/>
      <c r="Q113" s="17"/>
      <c r="R113" s="17"/>
      <c r="S113" s="17"/>
    </row>
    <row r="114" spans="9:19" ht="15.75" x14ac:dyDescent="0.25">
      <c r="I114" s="16"/>
      <c r="J114" s="16"/>
      <c r="K114" s="16"/>
      <c r="L114" s="17"/>
      <c r="M114" s="17"/>
      <c r="N114" s="17"/>
      <c r="O114" s="17"/>
      <c r="P114" s="17"/>
      <c r="Q114" s="17"/>
      <c r="R114" s="17"/>
      <c r="S114" s="17"/>
    </row>
    <row r="115" spans="9:19" x14ac:dyDescent="0.25">
      <c r="I115" s="17"/>
      <c r="J115" s="17"/>
      <c r="K115" s="17"/>
      <c r="L115" s="17"/>
      <c r="M115" s="17"/>
      <c r="N115" s="17"/>
      <c r="O115" s="17"/>
      <c r="P115" s="17"/>
      <c r="Q115" s="17"/>
      <c r="R115" s="17"/>
      <c r="S115" s="17"/>
    </row>
    <row r="116" spans="9:19" x14ac:dyDescent="0.25">
      <c r="I116" s="17"/>
      <c r="J116" s="17"/>
      <c r="K116" s="17"/>
      <c r="L116" s="17"/>
      <c r="M116" s="17"/>
      <c r="N116" s="17"/>
      <c r="O116" s="17"/>
      <c r="P116" s="17"/>
      <c r="Q116" s="17"/>
      <c r="R116" s="17"/>
      <c r="S116" s="17"/>
    </row>
    <row r="117" spans="9:19" x14ac:dyDescent="0.25">
      <c r="I117" s="17"/>
      <c r="J117" s="17"/>
      <c r="K117" s="17"/>
      <c r="L117" s="17"/>
      <c r="M117" s="17"/>
      <c r="N117" s="17"/>
      <c r="O117" s="17"/>
      <c r="P117" s="17"/>
      <c r="Q117" s="17"/>
      <c r="R117" s="17"/>
      <c r="S117" s="17"/>
    </row>
    <row r="118" spans="9:19" ht="15.75" x14ac:dyDescent="0.25">
      <c r="I118" s="16"/>
      <c r="J118" s="16"/>
      <c r="K118" s="16"/>
      <c r="L118" s="17"/>
      <c r="M118" s="17"/>
      <c r="N118" s="17"/>
      <c r="O118" s="17"/>
      <c r="P118" s="17"/>
      <c r="Q118" s="17"/>
      <c r="R118" s="17"/>
      <c r="S118" s="17"/>
    </row>
    <row r="119" spans="9:19" x14ac:dyDescent="0.25">
      <c r="I119" s="17"/>
      <c r="J119" s="17"/>
      <c r="K119" s="17"/>
      <c r="L119" s="17"/>
      <c r="M119" s="17"/>
      <c r="N119" s="17"/>
      <c r="O119" s="17"/>
      <c r="P119" s="17"/>
      <c r="Q119" s="17"/>
      <c r="R119" s="17"/>
      <c r="S119" s="17"/>
    </row>
    <row r="120" spans="9:19" x14ac:dyDescent="0.25">
      <c r="I120" s="18"/>
      <c r="J120" s="18"/>
      <c r="K120" s="18"/>
      <c r="L120" s="17"/>
      <c r="M120" s="17"/>
      <c r="N120" s="17"/>
      <c r="O120" s="17"/>
      <c r="P120" s="17"/>
      <c r="Q120" s="17"/>
      <c r="R120" s="17"/>
      <c r="S120" s="17"/>
    </row>
    <row r="121" spans="9:19" x14ac:dyDescent="0.25">
      <c r="I121" s="17"/>
      <c r="J121" s="17"/>
      <c r="K121" s="17"/>
      <c r="L121" s="17"/>
      <c r="M121" s="17"/>
      <c r="N121" s="17"/>
      <c r="O121" s="17"/>
      <c r="P121" s="17"/>
      <c r="Q121" s="17"/>
      <c r="R121" s="17"/>
      <c r="S121" s="17"/>
    </row>
    <row r="122" spans="9:19" ht="15.75" x14ac:dyDescent="0.25">
      <c r="I122" s="16"/>
      <c r="J122" s="16"/>
      <c r="K122" s="16"/>
      <c r="L122" s="17"/>
      <c r="M122" s="17"/>
      <c r="N122" s="17"/>
      <c r="O122" s="17"/>
      <c r="P122" s="17"/>
      <c r="Q122" s="17"/>
      <c r="R122" s="17"/>
      <c r="S122" s="17"/>
    </row>
    <row r="123" spans="9:19" x14ac:dyDescent="0.25">
      <c r="I123" s="17"/>
      <c r="J123" s="17"/>
      <c r="K123" s="17"/>
      <c r="L123" s="17"/>
      <c r="M123" s="17"/>
      <c r="N123" s="17"/>
      <c r="O123" s="17"/>
      <c r="P123" s="11"/>
      <c r="Q123" s="17"/>
      <c r="R123" s="17"/>
      <c r="S123" s="17"/>
    </row>
    <row r="124" spans="9:19" x14ac:dyDescent="0.25">
      <c r="I124" s="17"/>
      <c r="J124" s="17"/>
      <c r="K124" s="17"/>
      <c r="L124" s="17"/>
      <c r="M124" s="17"/>
      <c r="N124" s="17"/>
      <c r="O124" s="17"/>
      <c r="P124" s="17"/>
      <c r="Q124" s="17"/>
      <c r="R124" s="17"/>
      <c r="S124" s="17"/>
    </row>
    <row r="125" spans="9:19" ht="15.75" x14ac:dyDescent="0.25">
      <c r="I125" s="16"/>
      <c r="J125" s="16"/>
      <c r="K125" s="16"/>
      <c r="L125" s="17"/>
      <c r="M125" s="17"/>
      <c r="N125" s="17"/>
      <c r="O125" s="17"/>
      <c r="P125" s="17"/>
      <c r="Q125" s="17"/>
      <c r="R125" s="17"/>
      <c r="S125" s="17"/>
    </row>
    <row r="126" spans="9:19" x14ac:dyDescent="0.25">
      <c r="I126" s="17"/>
      <c r="J126" s="17"/>
      <c r="K126" s="17"/>
      <c r="L126" s="17"/>
      <c r="M126" s="17"/>
      <c r="N126" s="17"/>
      <c r="O126" s="17"/>
      <c r="P126" s="17"/>
      <c r="Q126" s="17"/>
      <c r="R126" s="17"/>
      <c r="S126" s="17"/>
    </row>
    <row r="127" spans="9:19" ht="15.75" x14ac:dyDescent="0.25">
      <c r="I127" s="16"/>
      <c r="J127" s="16"/>
      <c r="K127" s="16"/>
      <c r="L127" s="17"/>
      <c r="M127" s="17"/>
      <c r="N127" s="17"/>
      <c r="O127" s="17"/>
      <c r="P127" s="17"/>
      <c r="Q127" s="17"/>
      <c r="R127" s="17"/>
      <c r="S127" s="17"/>
    </row>
    <row r="128" spans="9:19" x14ac:dyDescent="0.25">
      <c r="I128" s="17"/>
      <c r="J128" s="17"/>
      <c r="K128" s="17"/>
      <c r="L128" s="17"/>
      <c r="M128" s="17"/>
      <c r="N128" s="17"/>
      <c r="O128" s="17"/>
      <c r="P128" s="17"/>
      <c r="Q128" s="17"/>
      <c r="R128" s="17"/>
      <c r="S128" s="17"/>
    </row>
    <row r="129" spans="9:21" x14ac:dyDescent="0.25">
      <c r="I129" s="17"/>
      <c r="J129" s="17"/>
      <c r="K129" s="17"/>
      <c r="L129" s="17"/>
      <c r="M129" s="17"/>
      <c r="N129" s="17"/>
      <c r="O129" s="17"/>
      <c r="P129" s="17"/>
      <c r="Q129" s="17"/>
      <c r="R129" s="17"/>
      <c r="S129" s="17"/>
    </row>
    <row r="130" spans="9:21" x14ac:dyDescent="0.25">
      <c r="I130" s="17"/>
      <c r="J130" s="17"/>
      <c r="K130" s="17"/>
      <c r="L130" s="17"/>
      <c r="M130" s="17"/>
      <c r="N130" s="17"/>
      <c r="O130" s="17"/>
      <c r="P130" s="17"/>
      <c r="Q130" s="17"/>
      <c r="R130" s="17"/>
      <c r="S130" s="17"/>
    </row>
    <row r="131" spans="9:21" x14ac:dyDescent="0.25">
      <c r="I131" s="17"/>
      <c r="J131" s="17"/>
      <c r="K131" s="17"/>
      <c r="L131" s="17"/>
      <c r="M131" s="17"/>
      <c r="N131" s="17"/>
      <c r="O131" s="17"/>
      <c r="P131" s="17"/>
      <c r="Q131" s="17"/>
      <c r="R131" s="17"/>
      <c r="S131" s="17"/>
      <c r="U131" s="17"/>
    </row>
    <row r="132" spans="9:21" ht="16.5" thickBot="1" x14ac:dyDescent="0.3">
      <c r="I132" s="17"/>
      <c r="J132" s="17"/>
      <c r="K132" s="17"/>
      <c r="L132" s="17"/>
      <c r="M132" s="17"/>
      <c r="N132" s="17"/>
      <c r="O132" s="17"/>
      <c r="P132" s="17"/>
      <c r="Q132" s="17"/>
      <c r="R132" s="17"/>
      <c r="S132" s="17"/>
      <c r="U132" s="34"/>
    </row>
    <row r="133" spans="9:21" ht="15.75" x14ac:dyDescent="0.25">
      <c r="I133" s="35"/>
      <c r="J133" s="311"/>
      <c r="K133" s="311"/>
      <c r="L133" s="36"/>
      <c r="M133" s="36"/>
      <c r="N133" s="36"/>
      <c r="O133" s="36"/>
      <c r="P133" s="36"/>
      <c r="Q133" s="36"/>
      <c r="R133" s="36"/>
      <c r="S133" s="37"/>
      <c r="U133" s="34"/>
    </row>
    <row r="134" spans="9:21" ht="15.75" x14ac:dyDescent="0.25">
      <c r="I134" s="27"/>
      <c r="J134" s="312"/>
      <c r="K134" s="312"/>
      <c r="L134" s="26"/>
      <c r="M134" s="26"/>
      <c r="N134" s="26"/>
      <c r="O134" s="26"/>
      <c r="P134" s="26"/>
      <c r="Q134" s="26"/>
      <c r="R134" s="26"/>
      <c r="S134" s="28"/>
    </row>
    <row r="135" spans="9:21" ht="16.5" thickBot="1" x14ac:dyDescent="0.3">
      <c r="I135" s="29"/>
      <c r="J135" s="313"/>
      <c r="K135" s="313"/>
      <c r="L135" s="30"/>
      <c r="M135" s="30"/>
      <c r="N135" s="30"/>
      <c r="O135" s="30"/>
      <c r="P135" s="30"/>
      <c r="Q135" s="30"/>
      <c r="R135" s="30"/>
      <c r="S135" s="38"/>
    </row>
    <row r="136" spans="9:21" x14ac:dyDescent="0.25">
      <c r="I136" s="17"/>
      <c r="J136" s="17"/>
      <c r="K136" s="17"/>
      <c r="L136" s="17"/>
      <c r="M136" s="17"/>
      <c r="N136" s="17"/>
      <c r="O136" s="17"/>
      <c r="P136" s="17"/>
      <c r="Q136" s="17"/>
      <c r="R136" s="17"/>
      <c r="S136" s="17"/>
    </row>
    <row r="137" spans="9:21" x14ac:dyDescent="0.25">
      <c r="I137" s="17"/>
      <c r="J137" s="17"/>
      <c r="K137" s="17"/>
      <c r="L137" s="17"/>
      <c r="M137" s="17"/>
      <c r="N137" s="17"/>
      <c r="O137" s="17"/>
      <c r="P137" s="17"/>
      <c r="Q137" s="17"/>
      <c r="R137" s="17"/>
      <c r="S137" s="17"/>
    </row>
    <row r="138" spans="9:21" x14ac:dyDescent="0.25">
      <c r="I138" s="18"/>
      <c r="J138" s="18"/>
      <c r="K138" s="18"/>
      <c r="L138" s="18"/>
      <c r="M138" s="18"/>
      <c r="N138" s="18"/>
      <c r="O138" s="18"/>
      <c r="P138" s="18"/>
      <c r="Q138" s="18"/>
      <c r="R138" s="18"/>
      <c r="S138" s="18"/>
    </row>
    <row r="139" spans="9:21" x14ac:dyDescent="0.25">
      <c r="I139" s="17"/>
      <c r="J139" s="17"/>
      <c r="K139" s="17"/>
      <c r="L139" s="17"/>
      <c r="M139" s="17"/>
      <c r="N139" s="17"/>
      <c r="O139" s="17"/>
      <c r="P139" s="17"/>
      <c r="Q139" s="17"/>
      <c r="R139" s="17"/>
      <c r="S139" s="17"/>
    </row>
    <row r="140" spans="9:21" x14ac:dyDescent="0.25">
      <c r="I140" s="17"/>
      <c r="J140" s="17"/>
      <c r="K140" s="17"/>
      <c r="L140" s="17"/>
      <c r="M140" s="17"/>
      <c r="N140" s="17"/>
      <c r="O140" s="17"/>
      <c r="P140" s="17"/>
      <c r="Q140" s="17"/>
      <c r="R140" s="17"/>
      <c r="S140" s="17"/>
    </row>
    <row r="141" spans="9:21" x14ac:dyDescent="0.25">
      <c r="I141" s="17"/>
      <c r="J141" s="17"/>
      <c r="K141" s="17"/>
      <c r="L141" s="17"/>
      <c r="M141" s="17"/>
      <c r="N141" s="17"/>
      <c r="O141" s="17"/>
      <c r="P141" s="17"/>
      <c r="Q141" s="17"/>
      <c r="R141" s="25"/>
      <c r="S141" s="17"/>
    </row>
    <row r="142" spans="9:21" ht="15.75" x14ac:dyDescent="0.25">
      <c r="I142" s="16"/>
      <c r="J142" s="16"/>
      <c r="K142" s="16"/>
      <c r="L142" s="17"/>
      <c r="M142" s="17"/>
      <c r="N142" s="17"/>
      <c r="O142" s="17"/>
      <c r="P142" s="17"/>
      <c r="Q142" s="17"/>
      <c r="R142" s="17"/>
      <c r="S142" s="17"/>
    </row>
    <row r="143" spans="9:21" x14ac:dyDescent="0.25">
      <c r="I143" s="17"/>
      <c r="J143" s="17"/>
      <c r="K143" s="17"/>
      <c r="L143" s="17"/>
      <c r="M143" s="17"/>
      <c r="N143" s="17"/>
      <c r="O143" s="17"/>
      <c r="P143" s="17"/>
      <c r="Q143" s="17"/>
      <c r="R143" s="17"/>
      <c r="S143" s="17"/>
    </row>
    <row r="144" spans="9:21" ht="15.75" x14ac:dyDescent="0.25">
      <c r="I144" s="16"/>
      <c r="J144" s="16"/>
      <c r="K144" s="16"/>
      <c r="L144" s="17"/>
      <c r="M144" s="17"/>
      <c r="N144" s="17"/>
      <c r="O144" s="17"/>
      <c r="P144" s="17"/>
      <c r="Q144" s="17"/>
      <c r="R144" s="17"/>
      <c r="S144" s="17"/>
    </row>
    <row r="145" spans="9:19" x14ac:dyDescent="0.25">
      <c r="I145" s="17"/>
      <c r="J145" s="17"/>
      <c r="K145" s="17"/>
      <c r="L145" s="17"/>
      <c r="M145" s="17"/>
      <c r="N145" s="17"/>
      <c r="O145" s="17"/>
      <c r="P145" s="17"/>
      <c r="Q145" s="17"/>
      <c r="R145" s="17"/>
      <c r="S145" s="17"/>
    </row>
    <row r="146" spans="9:19" ht="15.75" x14ac:dyDescent="0.25">
      <c r="I146" s="16"/>
      <c r="J146" s="16"/>
      <c r="K146" s="16"/>
      <c r="L146" s="17"/>
      <c r="M146" s="17"/>
      <c r="N146" s="17"/>
      <c r="O146" s="17"/>
      <c r="P146" s="17"/>
      <c r="Q146" s="17"/>
      <c r="R146" s="17"/>
      <c r="S146" s="17"/>
    </row>
    <row r="147" spans="9:19" x14ac:dyDescent="0.25">
      <c r="I147" s="17"/>
      <c r="J147" s="17"/>
      <c r="K147" s="17"/>
      <c r="L147" s="17"/>
      <c r="M147" s="17"/>
      <c r="N147" s="17"/>
      <c r="O147" s="17"/>
      <c r="P147" s="17"/>
      <c r="Q147" s="17"/>
      <c r="R147" s="17"/>
      <c r="S147" s="17"/>
    </row>
    <row r="148" spans="9:19" ht="15.75" x14ac:dyDescent="0.25">
      <c r="I148" s="16"/>
      <c r="J148" s="16"/>
      <c r="K148" s="16"/>
      <c r="L148" s="17"/>
      <c r="M148" s="17"/>
      <c r="N148" s="17"/>
      <c r="O148" s="17"/>
      <c r="P148" s="17"/>
      <c r="Q148" s="17"/>
      <c r="R148" s="17"/>
      <c r="S148" s="17"/>
    </row>
    <row r="149" spans="9:19" x14ac:dyDescent="0.25">
      <c r="I149" s="17"/>
      <c r="J149" s="17"/>
      <c r="K149" s="17"/>
      <c r="L149" s="17"/>
      <c r="M149" s="17"/>
      <c r="N149" s="17"/>
      <c r="O149" s="17"/>
      <c r="P149" s="17"/>
      <c r="Q149" s="17"/>
      <c r="R149" s="17"/>
      <c r="S149" s="17"/>
    </row>
    <row r="150" spans="9:19" x14ac:dyDescent="0.25">
      <c r="I150" s="17"/>
      <c r="J150" s="17"/>
      <c r="K150" s="17"/>
      <c r="L150" s="17"/>
      <c r="M150" s="17"/>
      <c r="N150" s="17"/>
      <c r="O150" s="17"/>
      <c r="P150" s="17"/>
      <c r="Q150" s="17"/>
      <c r="R150" s="17"/>
      <c r="S150" s="17"/>
    </row>
    <row r="151" spans="9:19" ht="15.75" x14ac:dyDescent="0.25">
      <c r="I151" s="16"/>
      <c r="J151" s="16"/>
      <c r="K151" s="16"/>
      <c r="L151" s="17"/>
      <c r="M151" s="17"/>
      <c r="N151" s="17"/>
      <c r="O151" s="17"/>
      <c r="P151" s="17"/>
      <c r="Q151" s="17"/>
      <c r="R151" s="17"/>
      <c r="S151" s="17"/>
    </row>
    <row r="152" spans="9:19" x14ac:dyDescent="0.25">
      <c r="I152" s="17"/>
      <c r="J152" s="17"/>
      <c r="K152" s="17"/>
      <c r="L152" s="17"/>
      <c r="M152" s="17"/>
      <c r="N152" s="17"/>
      <c r="O152" s="17"/>
      <c r="P152" s="17"/>
      <c r="Q152" s="17"/>
      <c r="R152" s="17"/>
      <c r="S152" s="17"/>
    </row>
    <row r="153" spans="9:19" x14ac:dyDescent="0.25">
      <c r="I153" s="17"/>
      <c r="J153" s="17"/>
      <c r="K153" s="17"/>
      <c r="L153" s="17"/>
      <c r="M153" s="17"/>
      <c r="N153" s="17"/>
      <c r="O153" s="17"/>
      <c r="P153" s="17"/>
      <c r="Q153" s="17"/>
      <c r="R153" s="17"/>
      <c r="S153" s="17"/>
    </row>
    <row r="154" spans="9:19" x14ac:dyDescent="0.25">
      <c r="I154" s="17"/>
      <c r="J154" s="17"/>
      <c r="K154" s="17"/>
      <c r="L154" s="17"/>
      <c r="M154" s="17"/>
      <c r="N154" s="17"/>
      <c r="O154" s="17"/>
      <c r="P154" s="17"/>
      <c r="Q154" s="17"/>
      <c r="R154" s="17"/>
      <c r="S154" s="17"/>
    </row>
    <row r="155" spans="9:19" ht="15.75" x14ac:dyDescent="0.25">
      <c r="I155" s="16"/>
      <c r="J155" s="16"/>
      <c r="K155" s="16"/>
      <c r="L155" s="17"/>
      <c r="M155" s="17"/>
      <c r="N155" s="17"/>
      <c r="O155" s="17"/>
      <c r="P155" s="17"/>
      <c r="Q155" s="17"/>
      <c r="R155" s="17"/>
      <c r="S155" s="17"/>
    </row>
    <row r="156" spans="9:19" x14ac:dyDescent="0.25">
      <c r="I156" s="17"/>
      <c r="J156" s="17"/>
      <c r="K156" s="17"/>
      <c r="L156" s="17"/>
      <c r="M156" s="17"/>
      <c r="N156" s="17"/>
      <c r="O156" s="17"/>
      <c r="P156" s="17"/>
      <c r="Q156" s="25"/>
      <c r="R156" s="17"/>
      <c r="S156" s="17"/>
    </row>
    <row r="157" spans="9:19" x14ac:dyDescent="0.25">
      <c r="I157" s="17"/>
      <c r="J157" s="17"/>
      <c r="K157" s="17"/>
      <c r="L157" s="17"/>
      <c r="M157" s="17"/>
      <c r="N157" s="17"/>
      <c r="O157" s="17"/>
      <c r="P157" s="17"/>
      <c r="Q157" s="17"/>
      <c r="R157" s="17"/>
      <c r="S157" s="17"/>
    </row>
    <row r="158" spans="9:19" x14ac:dyDescent="0.25">
      <c r="I158" s="17"/>
      <c r="J158" s="17"/>
      <c r="K158" s="17"/>
      <c r="L158" s="17"/>
      <c r="M158" s="17"/>
      <c r="N158" s="17"/>
      <c r="O158" s="17"/>
      <c r="P158" s="17"/>
      <c r="Q158" s="17"/>
      <c r="R158" s="17"/>
      <c r="S158" s="17"/>
    </row>
    <row r="159" spans="9:19" ht="15.75" x14ac:dyDescent="0.25">
      <c r="I159" s="16"/>
      <c r="J159" s="16"/>
      <c r="K159" s="16"/>
      <c r="L159" s="17"/>
      <c r="M159" s="17"/>
      <c r="N159" s="17"/>
      <c r="O159" s="17"/>
      <c r="P159" s="17"/>
      <c r="Q159" s="17"/>
      <c r="R159" s="17"/>
      <c r="S159" s="17"/>
    </row>
    <row r="160" spans="9:19" x14ac:dyDescent="0.25">
      <c r="I160" s="17"/>
      <c r="J160" s="17"/>
      <c r="K160" s="17"/>
      <c r="L160" s="17"/>
      <c r="M160" s="17"/>
      <c r="N160" s="17"/>
      <c r="O160" s="17"/>
      <c r="P160" s="17"/>
      <c r="Q160" s="17"/>
      <c r="R160" s="17"/>
      <c r="S160" s="17"/>
    </row>
    <row r="161" spans="9:19" x14ac:dyDescent="0.25">
      <c r="I161" s="17"/>
      <c r="J161" s="17"/>
      <c r="K161" s="17"/>
      <c r="L161" s="17"/>
      <c r="M161" s="17"/>
      <c r="N161" s="17"/>
      <c r="O161" s="17"/>
      <c r="P161" s="17"/>
      <c r="Q161" s="17"/>
      <c r="R161" s="17"/>
      <c r="S161" s="17"/>
    </row>
    <row r="162" spans="9:19" x14ac:dyDescent="0.25">
      <c r="I162" s="17"/>
      <c r="J162" s="17"/>
      <c r="K162" s="17"/>
      <c r="L162" s="17"/>
      <c r="M162" s="17"/>
      <c r="N162" s="17"/>
      <c r="O162" s="17"/>
      <c r="P162" s="17"/>
      <c r="Q162" s="17"/>
      <c r="R162" s="17"/>
      <c r="S162" s="17"/>
    </row>
    <row r="163" spans="9:19" ht="15.75" x14ac:dyDescent="0.25">
      <c r="I163" s="16"/>
      <c r="J163" s="16"/>
      <c r="K163" s="16"/>
      <c r="L163" s="17"/>
      <c r="M163" s="17"/>
      <c r="N163" s="17"/>
      <c r="O163" s="17"/>
      <c r="P163" s="17"/>
      <c r="Q163" s="17"/>
      <c r="R163" s="17"/>
      <c r="S163" s="17"/>
    </row>
    <row r="164" spans="9:19" x14ac:dyDescent="0.25">
      <c r="I164" s="17"/>
      <c r="J164" s="17"/>
      <c r="K164" s="17"/>
      <c r="L164" s="17"/>
      <c r="M164" s="17"/>
      <c r="N164" s="17"/>
      <c r="O164" s="25"/>
      <c r="P164" s="25"/>
      <c r="Q164" s="17"/>
      <c r="R164" s="17"/>
      <c r="S164" s="17"/>
    </row>
    <row r="165" spans="9:19" x14ac:dyDescent="0.25">
      <c r="I165" s="17"/>
      <c r="J165" s="17"/>
      <c r="K165" s="17"/>
      <c r="L165" s="17"/>
      <c r="M165" s="17"/>
      <c r="N165" s="17"/>
      <c r="O165" s="17"/>
      <c r="P165" s="17"/>
      <c r="Q165" s="25"/>
      <c r="R165" s="17"/>
      <c r="S165" s="17"/>
    </row>
    <row r="166" spans="9:19" ht="15.75" x14ac:dyDescent="0.25">
      <c r="I166" s="16"/>
      <c r="J166" s="16"/>
      <c r="K166" s="16"/>
      <c r="L166" s="17"/>
      <c r="M166" s="17"/>
      <c r="N166" s="17"/>
      <c r="O166" s="17"/>
      <c r="P166" s="17"/>
      <c r="Q166" s="17"/>
      <c r="R166" s="17"/>
      <c r="S166" s="17"/>
    </row>
    <row r="167" spans="9:19" x14ac:dyDescent="0.25">
      <c r="I167" s="17"/>
      <c r="J167" s="17"/>
      <c r="K167" s="17"/>
      <c r="L167" s="17"/>
      <c r="M167" s="17"/>
      <c r="N167" s="17"/>
      <c r="O167" s="17"/>
      <c r="P167" s="17"/>
      <c r="Q167" s="17"/>
      <c r="R167" s="17"/>
      <c r="S167" s="17"/>
    </row>
    <row r="168" spans="9:19" ht="15.75" x14ac:dyDescent="0.25">
      <c r="I168" s="16"/>
      <c r="J168" s="16"/>
      <c r="K168" s="16"/>
      <c r="L168" s="17"/>
      <c r="M168" s="17"/>
      <c r="N168" s="17"/>
      <c r="O168" s="17"/>
      <c r="P168" s="17"/>
      <c r="Q168" s="17"/>
      <c r="R168" s="17"/>
      <c r="S168" s="17"/>
    </row>
    <row r="169" spans="9:19" x14ac:dyDescent="0.25">
      <c r="I169" s="17"/>
      <c r="J169" s="17"/>
      <c r="K169" s="17"/>
      <c r="L169" s="17"/>
      <c r="M169" s="17"/>
      <c r="N169" s="17"/>
      <c r="O169" s="17"/>
      <c r="P169" s="17"/>
      <c r="Q169" s="17"/>
      <c r="R169" s="17"/>
      <c r="S169" s="17"/>
    </row>
    <row r="170" spans="9:19" x14ac:dyDescent="0.25">
      <c r="I170" s="17"/>
      <c r="J170" s="17"/>
      <c r="K170" s="17"/>
      <c r="L170" s="17"/>
      <c r="M170" s="17"/>
      <c r="N170" s="17"/>
      <c r="O170" s="17"/>
      <c r="P170" s="17"/>
      <c r="Q170" s="17"/>
      <c r="R170" s="17"/>
      <c r="S170" s="17"/>
    </row>
    <row r="171" spans="9:19" x14ac:dyDescent="0.25">
      <c r="I171" s="17"/>
      <c r="J171" s="17"/>
      <c r="K171" s="17"/>
      <c r="L171" s="17"/>
      <c r="M171" s="17"/>
      <c r="N171" s="17"/>
      <c r="O171" s="17"/>
      <c r="P171" s="17"/>
      <c r="Q171" s="17"/>
      <c r="R171" s="17"/>
      <c r="S171" s="17"/>
    </row>
    <row r="172" spans="9:19" ht="15.75" x14ac:dyDescent="0.25">
      <c r="I172" s="16"/>
      <c r="J172" s="16"/>
      <c r="K172" s="16"/>
      <c r="L172" s="17"/>
      <c r="M172" s="17"/>
      <c r="N172" s="17"/>
      <c r="O172" s="17"/>
      <c r="P172" s="17"/>
      <c r="Q172" s="17"/>
      <c r="R172" s="17"/>
      <c r="S172" s="17"/>
    </row>
    <row r="173" spans="9:19" x14ac:dyDescent="0.25">
      <c r="I173" s="17"/>
      <c r="J173" s="17"/>
      <c r="K173" s="17"/>
      <c r="L173" s="17"/>
      <c r="M173" s="17"/>
      <c r="N173" s="17"/>
      <c r="O173" s="17"/>
      <c r="P173" s="17"/>
      <c r="Q173" s="17"/>
      <c r="R173" s="17"/>
      <c r="S173" s="17"/>
    </row>
    <row r="174" spans="9:19" ht="15.75" x14ac:dyDescent="0.25">
      <c r="I174" s="16"/>
      <c r="J174" s="16"/>
      <c r="K174" s="16"/>
      <c r="L174" s="17"/>
      <c r="M174" s="17"/>
      <c r="N174" s="17"/>
      <c r="O174" s="17"/>
      <c r="P174" s="17"/>
      <c r="Q174" s="17"/>
      <c r="R174" s="17"/>
      <c r="S174" s="17"/>
    </row>
    <row r="175" spans="9:19" x14ac:dyDescent="0.25">
      <c r="I175" s="17"/>
      <c r="J175" s="17"/>
      <c r="K175" s="17"/>
      <c r="L175" s="17"/>
      <c r="M175" s="17"/>
      <c r="N175" s="17"/>
      <c r="O175" s="17"/>
      <c r="P175" s="17"/>
      <c r="Q175" s="17"/>
      <c r="R175" s="17"/>
      <c r="S175" s="17"/>
    </row>
    <row r="176" spans="9:19" x14ac:dyDescent="0.25">
      <c r="I176" s="17"/>
      <c r="J176" s="17"/>
      <c r="K176" s="17"/>
      <c r="L176" s="17"/>
      <c r="M176" s="17"/>
      <c r="N176" s="17"/>
      <c r="O176" s="17"/>
      <c r="P176" s="17"/>
      <c r="Q176" s="17"/>
      <c r="R176" s="17"/>
      <c r="S176" s="17"/>
    </row>
    <row r="177" spans="9:19" x14ac:dyDescent="0.25">
      <c r="I177" s="17"/>
      <c r="J177" s="17"/>
      <c r="K177" s="17"/>
      <c r="L177" s="17"/>
      <c r="M177" s="17"/>
      <c r="N177" s="17"/>
      <c r="O177" s="17"/>
      <c r="P177" s="17"/>
      <c r="Q177" s="17"/>
      <c r="R177" s="17"/>
      <c r="S177" s="17"/>
    </row>
    <row r="178" spans="9:19" ht="15.75" x14ac:dyDescent="0.25">
      <c r="I178" s="16"/>
      <c r="J178" s="16"/>
      <c r="K178" s="16"/>
      <c r="L178" s="17"/>
      <c r="M178" s="17"/>
      <c r="N178" s="17"/>
      <c r="O178" s="17"/>
      <c r="P178" s="17"/>
      <c r="Q178" s="17"/>
      <c r="R178" s="17"/>
      <c r="S178" s="17"/>
    </row>
    <row r="179" spans="9:19" x14ac:dyDescent="0.25">
      <c r="I179" s="17"/>
      <c r="J179" s="17"/>
      <c r="K179" s="17"/>
      <c r="L179" s="17"/>
      <c r="M179" s="17"/>
      <c r="N179" s="17"/>
      <c r="O179" s="17"/>
      <c r="P179" s="17"/>
      <c r="Q179" s="17"/>
      <c r="R179" s="25"/>
      <c r="S179" s="17"/>
    </row>
    <row r="180" spans="9:19" x14ac:dyDescent="0.25">
      <c r="I180" s="18"/>
      <c r="J180" s="18"/>
      <c r="K180" s="18"/>
      <c r="L180" s="17"/>
      <c r="M180" s="17"/>
      <c r="N180" s="17"/>
      <c r="O180" s="17"/>
      <c r="P180" s="17"/>
      <c r="Q180" s="17"/>
      <c r="R180" s="17"/>
      <c r="S180" s="17"/>
    </row>
    <row r="181" spans="9:19" x14ac:dyDescent="0.25">
      <c r="I181" s="17"/>
      <c r="J181" s="17"/>
      <c r="K181" s="17"/>
      <c r="L181" s="17"/>
      <c r="M181" s="17"/>
      <c r="N181" s="17"/>
      <c r="O181" s="17"/>
      <c r="P181" s="17"/>
      <c r="Q181" s="17"/>
      <c r="R181" s="17"/>
      <c r="S181" s="17"/>
    </row>
    <row r="182" spans="9:19" ht="15.75" x14ac:dyDescent="0.25">
      <c r="I182" s="16"/>
      <c r="J182" s="16"/>
      <c r="K182" s="16"/>
      <c r="L182" s="17"/>
      <c r="M182" s="17"/>
      <c r="N182" s="17"/>
      <c r="O182" s="17"/>
      <c r="P182" s="17"/>
      <c r="Q182" s="17"/>
      <c r="R182" s="17"/>
      <c r="S182" s="17"/>
    </row>
    <row r="183" spans="9:19" x14ac:dyDescent="0.25">
      <c r="I183" s="17"/>
      <c r="J183" s="17"/>
      <c r="K183" s="17"/>
      <c r="L183" s="17"/>
      <c r="M183" s="17"/>
      <c r="N183" s="17"/>
      <c r="O183" s="25"/>
      <c r="P183" s="25"/>
      <c r="Q183" s="17"/>
      <c r="R183" s="17"/>
      <c r="S183" s="17"/>
    </row>
    <row r="184" spans="9:19" x14ac:dyDescent="0.25">
      <c r="I184" s="17"/>
      <c r="J184" s="17"/>
      <c r="K184" s="17"/>
      <c r="L184" s="17"/>
      <c r="M184" s="17"/>
      <c r="N184" s="17"/>
      <c r="O184" s="17"/>
      <c r="P184" s="17"/>
      <c r="Q184" s="17"/>
      <c r="R184" s="17"/>
      <c r="S184" s="17"/>
    </row>
    <row r="185" spans="9:19" ht="15.75" x14ac:dyDescent="0.25">
      <c r="I185" s="16"/>
      <c r="J185" s="16"/>
      <c r="K185" s="16"/>
      <c r="L185" s="17"/>
      <c r="M185" s="17"/>
      <c r="N185" s="17"/>
      <c r="O185" s="17"/>
      <c r="P185" s="17"/>
      <c r="Q185" s="17"/>
      <c r="R185" s="17"/>
      <c r="S185" s="17"/>
    </row>
    <row r="186" spans="9:19" x14ac:dyDescent="0.25">
      <c r="I186" s="17"/>
      <c r="J186" s="17"/>
      <c r="K186" s="17"/>
      <c r="L186" s="17"/>
      <c r="M186" s="17"/>
      <c r="N186" s="17"/>
      <c r="O186" s="17"/>
      <c r="P186" s="17"/>
      <c r="Q186" s="17"/>
      <c r="R186" s="17"/>
      <c r="S186" s="17"/>
    </row>
    <row r="187" spans="9:19" ht="15.75" x14ac:dyDescent="0.25">
      <c r="I187" s="16"/>
      <c r="J187" s="16"/>
      <c r="K187" s="16"/>
      <c r="L187" s="17"/>
      <c r="M187" s="17"/>
      <c r="N187" s="17"/>
      <c r="O187" s="17"/>
      <c r="P187" s="17"/>
      <c r="Q187" s="17"/>
      <c r="R187" s="17"/>
      <c r="S187" s="17"/>
    </row>
    <row r="188" spans="9:19" x14ac:dyDescent="0.25">
      <c r="I188" s="17"/>
      <c r="J188" s="17"/>
      <c r="K188" s="17"/>
      <c r="L188" s="17"/>
      <c r="M188" s="17"/>
      <c r="N188" s="17"/>
      <c r="O188" s="17"/>
      <c r="P188" s="17"/>
      <c r="Q188" s="25"/>
      <c r="R188" s="17"/>
      <c r="S188" s="17"/>
    </row>
  </sheetData>
  <mergeCells count="33">
    <mergeCell ref="R1:S1"/>
    <mergeCell ref="A1:P2"/>
    <mergeCell ref="B25:D25"/>
    <mergeCell ref="B26:D26"/>
    <mergeCell ref="B27:D27"/>
    <mergeCell ref="E25:G25"/>
    <mergeCell ref="E26:G26"/>
    <mergeCell ref="E27:G27"/>
    <mergeCell ref="H27:J27"/>
    <mergeCell ref="K25:M25"/>
    <mergeCell ref="K26:M26"/>
    <mergeCell ref="K27:M27"/>
    <mergeCell ref="N25:P25"/>
    <mergeCell ref="N26:P26"/>
    <mergeCell ref="N27:P27"/>
    <mergeCell ref="H25:J25"/>
    <mergeCell ref="H26:J26"/>
    <mergeCell ref="AE56:AG56"/>
    <mergeCell ref="AH54:AJ54"/>
    <mergeCell ref="AH55:AJ55"/>
    <mergeCell ref="AH56:AJ56"/>
    <mergeCell ref="U1:AH2"/>
    <mergeCell ref="V54:X54"/>
    <mergeCell ref="V55:X55"/>
    <mergeCell ref="V56:X56"/>
    <mergeCell ref="Y54:AA54"/>
    <mergeCell ref="Y55:AA55"/>
    <mergeCell ref="Y56:AA56"/>
    <mergeCell ref="AB54:AD54"/>
    <mergeCell ref="AB55:AD55"/>
    <mergeCell ref="AB56:AD56"/>
    <mergeCell ref="AE54:AG54"/>
    <mergeCell ref="AE55:AG55"/>
  </mergeCells>
  <hyperlinks>
    <hyperlink ref="D4" r:id="rId1" xr:uid="{4BB540B4-8777-2647-9F3F-2A65EB779182}"/>
    <hyperlink ref="G4" r:id="rId2" xr:uid="{F09A75F2-1A16-664F-B37D-14C5131B7604}"/>
    <hyperlink ref="J4" r:id="rId3" xr:uid="{FF536498-BA76-0946-AA59-A61DCA34A9A1}"/>
    <hyperlink ref="M4" r:id="rId4" xr:uid="{95C9E9D9-3916-6948-872C-1B709F4DB9E2}"/>
    <hyperlink ref="P4" r:id="rId5" xr:uid="{EAF833F0-FBC8-7445-8457-FD26EA688A87}"/>
    <hyperlink ref="D5" r:id="rId6" xr:uid="{027652AA-8932-9144-A5F0-E5E4D0D2D7E2}"/>
    <hyperlink ref="G5" r:id="rId7" xr:uid="{3580E7F2-BB38-DE40-9B08-742D5EC636BD}"/>
    <hyperlink ref="J5" r:id="rId8" xr:uid="{11D59B95-ACB7-E642-9189-1AE461C5EC47}"/>
    <hyperlink ref="M5" r:id="rId9" xr:uid="{D377C846-7864-2F48-8DD0-3968C6102CDF}"/>
    <hyperlink ref="P5" r:id="rId10" xr:uid="{549D1E48-E402-D642-9748-795F4F345D1B}"/>
    <hyperlink ref="D6" r:id="rId11" xr:uid="{B1E587FC-8402-DD4B-A4D7-92ED6BCE4FC8}"/>
    <hyperlink ref="G6" r:id="rId12" xr:uid="{A93C0532-DCD3-9640-B19C-5DE30DC9DD7D}"/>
    <hyperlink ref="J6" r:id="rId13" xr:uid="{7729AAC5-0638-604A-9282-3CFB3895BD30}"/>
    <hyperlink ref="M6" r:id="rId14" xr:uid="{A14690D2-1418-5648-B611-7164F8E8BC91}"/>
    <hyperlink ref="P6" r:id="rId15" xr:uid="{E73E4C93-43E6-B24F-9A1A-044D8085D66B}"/>
    <hyperlink ref="D7" r:id="rId16" xr:uid="{89F92D67-D341-0C40-BBBF-A2EC05E46BB5}"/>
    <hyperlink ref="G7" r:id="rId17" xr:uid="{AAF9D323-8E6D-0F41-9D71-02C541F0A96B}"/>
    <hyperlink ref="J7" r:id="rId18" xr:uid="{483D4D4F-C46A-8949-994F-05C7E0CB0B8A}"/>
    <hyperlink ref="M7" r:id="rId19" xr:uid="{7827EEF8-8716-C24C-B190-895D3F963F90}"/>
    <hyperlink ref="P7" r:id="rId20" xr:uid="{A140673B-7EF2-B14E-A1D5-BD9E417661F6}"/>
    <hyperlink ref="D8" r:id="rId21" xr:uid="{BE288FEA-AC3E-1347-B171-30205B3B90D5}"/>
    <hyperlink ref="G8" r:id="rId22" xr:uid="{AA3C4DC9-BA02-BF4C-AF94-4A34FF0A07BF}"/>
    <hyperlink ref="J8" r:id="rId23" xr:uid="{8921AE7F-52EF-EB4F-AA77-51298F329EFB}"/>
    <hyperlink ref="M8" r:id="rId24" xr:uid="{EDD9AF0C-ED9E-4548-9070-22E063AFB17A}"/>
    <hyperlink ref="P8" r:id="rId25" xr:uid="{EB7816E5-F8A1-9D40-B607-A8999D2F3687}"/>
    <hyperlink ref="D9" r:id="rId26" xr:uid="{45BF0EFA-BD64-1341-A664-C510EA863251}"/>
    <hyperlink ref="G9" r:id="rId27" xr:uid="{A0290D4D-C85A-7949-9BF2-55715336152F}"/>
    <hyperlink ref="J9" r:id="rId28" xr:uid="{6DEFE153-97E0-9547-AD89-4CFF6923343E}"/>
    <hyperlink ref="M9" r:id="rId29" xr:uid="{3C5BBA39-48DC-C44B-80E0-150DDAC26CF6}"/>
    <hyperlink ref="P9" r:id="rId30" xr:uid="{42F85B05-6446-2146-9B1F-A1544D1A77F6}"/>
    <hyperlink ref="D10" r:id="rId31" xr:uid="{F6123B5B-CB11-2048-8A0C-A90BDF6F8643}"/>
    <hyperlink ref="G10" r:id="rId32" xr:uid="{5925D421-4074-2C49-92A0-A9371E866645}"/>
    <hyperlink ref="J10" r:id="rId33" xr:uid="{BB0F9FCE-5CF6-B042-A02D-E31CCDBD2ABC}"/>
    <hyperlink ref="M10" r:id="rId34" xr:uid="{8DA31EA1-6628-D643-922F-3954188CFE52}"/>
    <hyperlink ref="P10" r:id="rId35" xr:uid="{5C6017A7-37E1-A640-A8E2-5579D021525C}"/>
    <hyperlink ref="D11" r:id="rId36" xr:uid="{0A4F405B-FC99-964A-9063-C87BA161A85E}"/>
    <hyperlink ref="G11" r:id="rId37" xr:uid="{8F3987AB-D4FC-5F46-B032-32B79CAD16B8}"/>
    <hyperlink ref="J11" r:id="rId38" xr:uid="{25C02A85-E288-DA4F-9833-8ABFC1B5FA24}"/>
    <hyperlink ref="M11" r:id="rId39" xr:uid="{BFB778A1-AB6E-EF4D-A49C-E1CC5D9DF9C8}"/>
    <hyperlink ref="P11" r:id="rId40" xr:uid="{80CF75FD-3284-9044-9FB8-F300698F857F}"/>
    <hyperlink ref="D12" r:id="rId41" xr:uid="{19C0A7A9-CF2C-BC43-A333-7855D1257A7C}"/>
    <hyperlink ref="G12" r:id="rId42" xr:uid="{4BBC8797-F944-3442-BDD0-74EC122E727B}"/>
    <hyperlink ref="J12" r:id="rId43" xr:uid="{819E7687-1BAE-7F47-8332-B38B9D2AB8CD}"/>
    <hyperlink ref="M12" r:id="rId44" xr:uid="{C7A0DFC0-4BBE-5B48-A2E2-7B1CBC2171D7}"/>
    <hyperlink ref="P12" r:id="rId45" xr:uid="{45149919-ACE4-E545-8653-C889923DC049}"/>
    <hyperlink ref="D13" r:id="rId46" xr:uid="{7249DAB7-36AD-DB4C-9BEF-30FCB94C4A23}"/>
    <hyperlink ref="G13" r:id="rId47" xr:uid="{FF8788F3-D0B3-FE41-91FF-3869FF6A4324}"/>
    <hyperlink ref="J13" r:id="rId48" xr:uid="{7BACB32F-296D-6C47-8E68-66F22A993E75}"/>
    <hyperlink ref="M13" r:id="rId49" xr:uid="{8754C9D8-BD73-8C41-B96D-FF26990CB20B}"/>
    <hyperlink ref="P13" r:id="rId50" xr:uid="{C0994B95-3CDD-A74F-838D-164063ABB60C}"/>
    <hyperlink ref="D14" r:id="rId51" xr:uid="{8B9853D4-5550-7149-9B0C-2D287B7C7B9C}"/>
    <hyperlink ref="G14" r:id="rId52" xr:uid="{72BA2165-B5CB-AB46-8B7A-971FDBF949D3}"/>
    <hyperlink ref="J14" r:id="rId53" xr:uid="{6EF436B4-69B7-9A41-8D34-B6954C093767}"/>
    <hyperlink ref="M14" r:id="rId54" xr:uid="{5CCA9F1F-196F-204D-8E92-30DCD8BFAF24}"/>
    <hyperlink ref="P14" r:id="rId55" xr:uid="{700FAA4C-E93E-2241-AFF7-6F13C52AD1C4}"/>
    <hyperlink ref="D15" r:id="rId56" xr:uid="{23F84553-7D93-D54A-9640-68C32817205A}"/>
    <hyperlink ref="G15" r:id="rId57" xr:uid="{E40E7830-807C-7242-A111-94E6BAB91CCB}"/>
    <hyperlink ref="J15" r:id="rId58" xr:uid="{C744DB3D-8231-2645-A31D-ADCA6CFE8758}"/>
    <hyperlink ref="M15" r:id="rId59" xr:uid="{67C47058-B55D-5A49-848E-C4F41119857E}"/>
    <hyperlink ref="P15" r:id="rId60" xr:uid="{DA2DDE8A-6ED0-9B40-99F7-2BC376221558}"/>
    <hyperlink ref="D16" r:id="rId61" xr:uid="{8ABB9BEA-44CD-AA47-94DB-FD97D07D1E8A}"/>
    <hyperlink ref="G16" r:id="rId62" xr:uid="{B5E8AC7D-F03A-8044-B22E-A62F56C293BE}"/>
    <hyperlink ref="J16" r:id="rId63" xr:uid="{BEA76FD2-DF0A-0343-8C59-D408DBC4FFDA}"/>
    <hyperlink ref="M16" r:id="rId64" xr:uid="{BE7765F2-5CA7-F04B-8ED9-602A05C99DA3}"/>
    <hyperlink ref="P16" r:id="rId65" xr:uid="{56A4E2BD-4696-6747-8EFB-430A662928BC}"/>
    <hyperlink ref="D17" r:id="rId66" xr:uid="{662C412B-86CB-254B-9979-F1A785F9E0AA}"/>
    <hyperlink ref="G17" r:id="rId67" xr:uid="{613E50BE-922B-E645-9BDC-46A4809D8AB7}"/>
    <hyperlink ref="J17" r:id="rId68" xr:uid="{542E0709-A212-6E41-B5D4-7A52E8D53E08}"/>
    <hyperlink ref="M17" r:id="rId69" xr:uid="{B231359E-D4F5-1B4C-8C85-876D87E885B6}"/>
    <hyperlink ref="P17" r:id="rId70" xr:uid="{237C0DAC-CA16-8F4F-B118-78EFC251B3CE}"/>
    <hyperlink ref="D18" r:id="rId71" xr:uid="{E1EF11AB-E49C-FB4F-A77C-F05B821ADF8A}"/>
    <hyperlink ref="G18" r:id="rId72" xr:uid="{07CB453D-2805-BA41-BFA0-59CB2122C2F3}"/>
    <hyperlink ref="J18" r:id="rId73" xr:uid="{632FE06D-6205-A54C-8367-FD7C0D7E2639}"/>
    <hyperlink ref="M18" r:id="rId74" xr:uid="{7F723DB7-3AD6-4445-A852-DE9D7471C466}"/>
    <hyperlink ref="P18" r:id="rId75" xr:uid="{84DD552E-DBCC-1643-9B4F-F6FDBCED58FB}"/>
    <hyperlink ref="D19" r:id="rId76" xr:uid="{321731A2-C409-AA4C-AC44-54CEA96F9708}"/>
    <hyperlink ref="G19" r:id="rId77" xr:uid="{66EBFE37-CE25-AE4B-BCEF-5F9581FCA044}"/>
    <hyperlink ref="J19" r:id="rId78" xr:uid="{65F1A1FF-F20E-374A-BD60-026CDEDD016B}"/>
    <hyperlink ref="M19" r:id="rId79" xr:uid="{F1D0BA55-DABD-9E44-9613-6CDBEC43FDAF}"/>
    <hyperlink ref="P19" r:id="rId80" xr:uid="{A2E253A0-2070-1A47-8281-61C360AB0C31}"/>
    <hyperlink ref="D20" r:id="rId81" xr:uid="{33748836-9562-DB4C-B1F3-DEDD7D418BE5}"/>
    <hyperlink ref="G20" r:id="rId82" xr:uid="{9A65A65F-53F3-3947-B71E-F09464CE3F53}"/>
    <hyperlink ref="J20" r:id="rId83" xr:uid="{C3B2BF61-0B98-0142-B246-6572EC9C4E1F}"/>
    <hyperlink ref="M20" r:id="rId84" xr:uid="{4043761B-C943-8C42-86EE-45D984388B00}"/>
    <hyperlink ref="P20" r:id="rId85" xr:uid="{328F1A9F-D772-2D49-BEB1-4AB15429DE65}"/>
    <hyperlink ref="D21" r:id="rId86" xr:uid="{A94ADA6B-0608-6D4B-BD52-634E64E37022}"/>
    <hyperlink ref="G21" r:id="rId87" xr:uid="{C4E4B4CC-54B6-AB4D-AAC1-E241AE6605F9}"/>
    <hyperlink ref="J21" r:id="rId88" xr:uid="{7B013367-438C-0841-A1E5-F112934527CA}"/>
    <hyperlink ref="M21" r:id="rId89" xr:uid="{1DEC1466-D9B3-6C41-8B70-97B83AB86003}"/>
    <hyperlink ref="P21" r:id="rId90" xr:uid="{87D24C14-1BA4-B142-A284-6F52B411BEE2}"/>
    <hyperlink ref="D22" r:id="rId91" xr:uid="{0880D25C-ED8C-124E-B4C7-091C14A6CDDD}"/>
    <hyperlink ref="G22" r:id="rId92" xr:uid="{A1F9A6A8-85D4-CA47-A18C-D33433067AEB}"/>
    <hyperlink ref="J22" r:id="rId93" xr:uid="{DB79F85B-07E0-8842-A1A7-A7B908F5BFC6}"/>
    <hyperlink ref="M22" r:id="rId94" xr:uid="{9942CADE-391D-AC47-BBEC-53A17ACA5811}"/>
    <hyperlink ref="P22" r:id="rId95" xr:uid="{9FCE836C-FB2D-7D4C-9BD0-E3E17316CF3B}"/>
    <hyperlink ref="D23" r:id="rId96" xr:uid="{27B165DB-E03F-C445-83A8-E322BF0B5751}"/>
    <hyperlink ref="G23" r:id="rId97" xr:uid="{1E3D9EC2-8DEE-B548-9BE2-C20D92767CB5}"/>
    <hyperlink ref="J23" r:id="rId98" xr:uid="{1D6A61AE-FF95-BA4B-B1DA-87022278DB13}"/>
    <hyperlink ref="M23" r:id="rId99" xr:uid="{C487EB9E-17B2-F243-B1BA-D411F400094E}"/>
    <hyperlink ref="P23" r:id="rId100" xr:uid="{9F93BE6B-8A4F-C945-9A17-AC8E5E22B301}"/>
    <hyperlink ref="D24" r:id="rId101" location=":~:text=Es%20miembro%20de%20la%20Barra,Fiscal%20General%20de%20la%20República." xr:uid="{84C59300-5D1E-C34D-9673-E3B0272091AA}"/>
    <hyperlink ref="G24" r:id="rId102" location=":~:text=Es%20miembro%20de%20la%20Barra,Fiscal%20General%20de%20la%20República." xr:uid="{8F127137-10F0-194E-BC9F-2F795E5F022C}"/>
    <hyperlink ref="J24" r:id="rId103" location=":~:text=Es%20miembro%20de%20la%20Barra,Fiscal%20General%20de%20la%20República." xr:uid="{820AAB9E-A1FC-AA45-B349-6EA8F284B6B9}"/>
    <hyperlink ref="M24" r:id="rId104" location=":~:text=Es%20miembro%20de%20la%20Barra,Fiscal%20General%20de%20la%20República." xr:uid="{FE51033F-C777-D248-A408-B6A52A438A3F}"/>
    <hyperlink ref="P24" r:id="rId105" location=":~:text=Es%20miembro%20de%20la%20Barra,Fiscal%20General%20de%20la%20República." xr:uid="{F0BCBE4B-3588-E240-8063-19F004BDF357}"/>
    <hyperlink ref="X5" r:id="rId106" xr:uid="{FC56ED71-0787-084F-B860-5A950FC43FE1}"/>
    <hyperlink ref="AA5" r:id="rId107" xr:uid="{385D488F-2C49-E043-8F4F-4D43F1595A9D}"/>
    <hyperlink ref="AD5" r:id="rId108" xr:uid="{8A8C8F5E-CC3E-4F43-9062-42654B2A2DDB}"/>
    <hyperlink ref="AG5" r:id="rId109" xr:uid="{7E3088DE-7DDF-1A43-BEE1-DE4AFB153B68}"/>
    <hyperlink ref="AJ5" r:id="rId110" location="732" xr:uid="{C0EFDACB-593F-A04F-930E-3D9F8B4E5FDF}"/>
    <hyperlink ref="AJ6" r:id="rId111" location="732" xr:uid="{F316FE59-33D5-1D48-B10E-3440C35A2D25}"/>
    <hyperlink ref="X6" r:id="rId112" xr:uid="{F64F1E7F-9B58-4B43-A59B-03A34CFA40F9}"/>
    <hyperlink ref="AA6" r:id="rId113" xr:uid="{163C88F5-574B-CE4A-9CC6-31845F700C3E}"/>
    <hyperlink ref="AD6" r:id="rId114" xr:uid="{EA2D7521-639E-1E40-BD18-959878E03E64}"/>
    <hyperlink ref="AG6" r:id="rId115" xr:uid="{A67D1F5A-E229-3A48-9099-D6362630A1B0}"/>
    <hyperlink ref="X8" r:id="rId116" xr:uid="{BF499271-E238-C04A-AB45-091B9DFCA4C8}"/>
    <hyperlink ref="AA8" r:id="rId117" xr:uid="{5E01C332-60FF-654F-AFFC-6584198E5D75}"/>
    <hyperlink ref="AD8" r:id="rId118" xr:uid="{925605F9-CF74-C449-A542-2BFC65A3387A}"/>
    <hyperlink ref="AG8" r:id="rId119" xr:uid="{C973DED9-08EA-8B49-AE63-3B20F1B16D42}"/>
    <hyperlink ref="AJ8" r:id="rId120" xr:uid="{5E2204FD-4047-2744-919A-F82B1677DA3D}"/>
    <hyperlink ref="X10" r:id="rId121" xr:uid="{4659A12E-0C92-994D-9D68-13F0571C25D3}"/>
    <hyperlink ref="AA10" r:id="rId122" xr:uid="{21E3E3A4-D078-8040-BD15-CECC9D4B4C67}"/>
    <hyperlink ref="AD10" r:id="rId123" xr:uid="{820D63EE-ACA7-6644-A6F7-C1180719E14E}"/>
    <hyperlink ref="AG10" r:id="rId124" xr:uid="{8C11BAAC-55F4-8B46-9AAA-C578F14C92A9}"/>
    <hyperlink ref="AJ10" r:id="rId125" xr:uid="{A4836A37-3D40-D34C-B822-745B8B72FE08}"/>
    <hyperlink ref="X12" r:id="rId126" xr:uid="{4C329600-DCB3-FB4F-A7A6-446C870F2020}"/>
    <hyperlink ref="AA12" r:id="rId127" xr:uid="{190C6564-A8CC-1A43-BDDA-4DF6A1C7DC25}"/>
    <hyperlink ref="AD12" r:id="rId128" xr:uid="{05E8AC9D-4602-1945-93D5-4D681A10CBD2}"/>
    <hyperlink ref="AG12" r:id="rId129" xr:uid="{BCC15B71-4D15-4E49-9E8A-C9094C15FDE3}"/>
    <hyperlink ref="AJ12" r:id="rId130" xr:uid="{672AF85A-6719-064D-A04A-62F374F42733}"/>
    <hyperlink ref="X14" r:id="rId131" xr:uid="{B80E5565-318C-D547-A5FC-672C2586DCF9}"/>
    <hyperlink ref="AA14" r:id="rId132" xr:uid="{C524858B-2106-F441-884E-BC31171920DF}"/>
    <hyperlink ref="AD14" r:id="rId133" xr:uid="{685AE242-87E5-774B-BB12-1DFFF03E8BC6}"/>
    <hyperlink ref="AG14" r:id="rId134" location=":~:text=%2D%20El%20presidente%20de%20la%20Rep%C3%BAblica,y%20Protecci%C3%B3n%20Ciudadana%20(SSPC)%3A" xr:uid="{F0156DA9-329B-5F41-9B49-D0F4D05E067B}"/>
    <hyperlink ref="AJ14" r:id="rId135" location=":~:text=%2D%20El%20presidente%20de%20la%20Rep%C3%BAblica,y%20Protecci%C3%B3n%20Ciudadana%20(SSPC)%3A" xr:uid="{808F1DA6-AD07-A449-A3AD-4FF8183ED3C3}"/>
    <hyperlink ref="X15" r:id="rId136" xr:uid="{E9E188EA-AF89-5448-BAE0-E9C8C0F05E56}"/>
    <hyperlink ref="AA15" r:id="rId137" xr:uid="{4B9504C4-15FF-664C-AA2A-DEA85E21E034}"/>
    <hyperlink ref="AD15" r:id="rId138" xr:uid="{504561F5-7DF9-EE4C-93D6-713E9A5C1057}"/>
    <hyperlink ref="AG15" r:id="rId139" xr:uid="{4BDAA343-D719-5B41-B70E-2C2E42406629}"/>
    <hyperlink ref="AJ15" r:id="rId140" xr:uid="{BA202D7D-A07F-1445-859F-2FDABE603242}"/>
    <hyperlink ref="X17" r:id="rId141" xr:uid="{2ECA16BE-1D33-FA44-94A4-9502D474081E}"/>
    <hyperlink ref="AA17" r:id="rId142" xr:uid="{924F38A0-EE5F-D644-91BC-F9C1087C0784}"/>
    <hyperlink ref="AD17" r:id="rId143" location=":~:text=Juan%20Pablo%20De%20Botton%20Falc%C3%B3n%20funge%20desde%20el%201%20de,de%20Hacienda%20y%20Cr%C3%A9dito%20P%C3%BAblico." xr:uid="{CFD0BF69-D154-344F-9D49-47894ED7E82D}"/>
    <hyperlink ref="AG17" r:id="rId144" location=":~:text=Juan%20Pablo%20De%20Botton%20Falc%C3%B3n%20funge%20desde%20el%201%20de,de%20Hacienda%20y%20Cr%C3%A9dito%20P%C3%BAblico." xr:uid="{C9E80AD6-2FC2-0248-A1B3-FB2B50B42688}"/>
    <hyperlink ref="AJ17" r:id="rId145" location=":~:text=Juan%20Pablo%20De%20Botton%20Falc%C3%B3n%20funge%20desde%20el%201%20de,de%20Hacienda%20y%20Cr%C3%A9dito%20P%C3%BAblico." xr:uid="{E938C401-9FE6-0D47-A511-13D1163832E4}"/>
    <hyperlink ref="X18" r:id="rId146" xr:uid="{7020E8D5-83F2-494F-A325-CFFDDC9EFA43}"/>
    <hyperlink ref="AA18" r:id="rId147" xr:uid="{74C3EFBF-9D3D-2B4B-901E-C3E3D56B7F75}"/>
    <hyperlink ref="AD18" r:id="rId148" xr:uid="{442B2931-1FEA-4947-856B-F3CABC8A14EA}"/>
    <hyperlink ref="AG18" r:id="rId149" xr:uid="{879658CE-CA23-E74D-AEF6-6C430E683029}"/>
    <hyperlink ref="AJ18" r:id="rId150" location=":~:text=Subsecretario%20de%20Hacienda&amp;text=En%20el%20%C3%A1mbito%20internacional%2C%20desde,en%20diferentes%20regiones%20del%20mundo." xr:uid="{ACB52CA5-6755-FF4F-BB05-17E1FE6CE649}"/>
    <hyperlink ref="X19" r:id="rId151" xr:uid="{86016298-7360-104F-97C6-BC3CA216771F}"/>
    <hyperlink ref="AA19" r:id="rId152" xr:uid="{05711173-F402-404E-B7EE-C2F2796CAA88}"/>
    <hyperlink ref="AD19" r:id="rId153" xr:uid="{A5C3C399-A9D8-BD4B-A286-06145989C240}"/>
    <hyperlink ref="AD21" r:id="rId154" xr:uid="{939E11E3-9160-0D41-933C-91EB52D98F24}"/>
    <hyperlink ref="AG21" r:id="rId155" xr:uid="{C8E60373-441E-7B47-AE57-FB7B4BC39F15}"/>
    <hyperlink ref="AJ21" r:id="rId156" location=":~:text=Subsecretaria%20de%20Bienestar&amp;text=En%20su%20carrera%20profesional%2C%20ha,de%20la%20Ciudad%20de%20M%C3%A9xico." xr:uid="{5C9D8AE3-1C9D-924F-8124-31B509595929}"/>
    <hyperlink ref="X22" r:id="rId157" xr:uid="{8622E950-1E32-B047-B7BF-1CEBB6CAFF05}"/>
    <hyperlink ref="AA22" r:id="rId158" xr:uid="{F1FFFEFA-2039-4243-944F-7095AAA27166}"/>
    <hyperlink ref="AD22" r:id="rId159" xr:uid="{8A2FAB7B-9020-A041-A15C-702D8BDC4F81}"/>
    <hyperlink ref="X23" r:id="rId160" xr:uid="{65B4B68B-7A3A-2340-AE6A-44B09947F067}"/>
    <hyperlink ref="AA23" r:id="rId161" xr:uid="{64EB9693-D61B-1346-A4E9-45A70B3ED4D4}"/>
    <hyperlink ref="AD23" r:id="rId162" xr:uid="{3471E384-8ABB-9A4D-A51B-45094FD88A60}"/>
    <hyperlink ref="AG23" r:id="rId163" xr:uid="{AE1E52D0-A86B-7D4F-BD41-87621600E8AB}"/>
    <hyperlink ref="AJ23" r:id="rId164" xr:uid="{F49D9957-062D-E74D-95D4-514EAE17075D}"/>
    <hyperlink ref="X26" r:id="rId165" xr:uid="{8B141FC2-E4BB-6048-AEED-D863DDE495EB}"/>
    <hyperlink ref="AA26" r:id="rId166" xr:uid="{3589CC3F-C333-BB47-A250-2CA3A1666D29}"/>
    <hyperlink ref="AD26" r:id="rId167" xr:uid="{6DE34238-7B15-4348-B60A-2FE418CA16EA}"/>
    <hyperlink ref="AG26" r:id="rId168" xr:uid="{05827D2E-727A-444B-BE68-C8F25B8BB36A}"/>
    <hyperlink ref="AJ26" r:id="rId169" xr:uid="{D1A2CB6A-E609-8E4E-B383-D8D4D9E74454}"/>
    <hyperlink ref="AJ29" r:id="rId170" xr:uid="{C4EC2D51-AF98-DD44-8C11-10CA33537F17}"/>
    <hyperlink ref="X28" r:id="rId171" xr:uid="{CA4B7ECC-4930-A740-A62B-87ABF96620B3}"/>
    <hyperlink ref="X29" r:id="rId172" xr:uid="{71A1802C-5DD0-7E41-A39C-ACB072F1E6B0}"/>
    <hyperlink ref="AA29" r:id="rId173" xr:uid="{C0101423-D555-A745-A817-7C8C95DA50C3}"/>
    <hyperlink ref="AD29" r:id="rId174" xr:uid="{F48EFE68-C802-034D-897A-8F0625C187B3}"/>
    <hyperlink ref="AG29" r:id="rId175" xr:uid="{03B95CD4-C874-B94F-8DD7-F6CE5CACD2B7}"/>
    <hyperlink ref="AA28" r:id="rId176" xr:uid="{22FF1229-C22A-E748-82E6-FF4829F9FC68}"/>
    <hyperlink ref="AD28" r:id="rId177" xr:uid="{FA624772-8A8F-8749-8E99-203DCAB05946}"/>
    <hyperlink ref="AG28" r:id="rId178" xr:uid="{BDB9170E-0A01-7346-8329-F7D2100CC9EF}"/>
    <hyperlink ref="X31" r:id="rId179" xr:uid="{8ACB0495-0582-4646-BC62-0BB87BAF1A5C}"/>
    <hyperlink ref="AA31" r:id="rId180" xr:uid="{980E2346-DAAE-EE45-97ED-0A838212CFA9}"/>
    <hyperlink ref="AD31" r:id="rId181" xr:uid="{DC1F1098-6AAB-444B-8627-D8AA9E2BF168}"/>
    <hyperlink ref="AG31" r:id="rId182" xr:uid="{E1552B70-C2DB-A442-94E7-8E5A6F07D1BE}"/>
    <hyperlink ref="AJ31" r:id="rId183" xr:uid="{59AEFFCE-7D71-EE4D-882E-BCAF3AE02087}"/>
    <hyperlink ref="X33" r:id="rId184" xr:uid="{50183A5A-C423-6945-9342-21285BA9D4B4}"/>
    <hyperlink ref="AA33" r:id="rId185" xr:uid="{84229395-6286-E043-8841-102C9A016AA3}"/>
    <hyperlink ref="AD33" r:id="rId186" xr:uid="{F8D0D4AA-6F68-954A-B2E7-B2B060D94D81}"/>
    <hyperlink ref="AG33" r:id="rId187" xr:uid="{30A2EF7E-A858-D044-96F0-2E9AB7A70EF8}"/>
    <hyperlink ref="AJ33" r:id="rId188" xr:uid="{817115F1-4693-9641-AFAE-09FE09D9B49C}"/>
    <hyperlink ref="X34" r:id="rId189" xr:uid="{CF1761D3-3025-D345-8CF7-7F207FB72FF1}"/>
    <hyperlink ref="AA34" r:id="rId190" xr:uid="{170354F4-9B08-8142-AD3A-6DE89DCC3320}"/>
    <hyperlink ref="AD34" r:id="rId191" xr:uid="{B10259B0-9A76-4549-BCB7-E1C9A088D7B2}"/>
    <hyperlink ref="AG34" r:id="rId192" xr:uid="{E177853C-74CF-9F46-9CA7-6EC0A4B3FA61}"/>
    <hyperlink ref="AJ34" r:id="rId193" xr:uid="{1F56AEAF-4B1D-7C42-8A1A-2AF322504A00}"/>
    <hyperlink ref="X35" r:id="rId194" location=":~:text=Fue%20Subsecretaria%20de%20Comunicaciones%20de,y%20Tecnolog%C3%ADa%20de%202003%2D2006." xr:uid="{D9ED7A7A-7028-A640-8829-31E850460AA5}"/>
    <hyperlink ref="AA35" r:id="rId195" xr:uid="{E1ECA0D0-344A-8448-8887-A8E4A7238B2D}"/>
    <hyperlink ref="X38" r:id="rId196" xr:uid="{78639D5B-3621-894E-A368-C8E8DF7189B3}"/>
    <hyperlink ref="AA38" r:id="rId197" xr:uid="{123B1C9E-6F2B-1440-9FE1-F902CA35F0E4}"/>
    <hyperlink ref="AD38" r:id="rId198" xr:uid="{CC99DA12-A6AA-B440-B1C0-C45940242E55}"/>
    <hyperlink ref="AG38" r:id="rId199" xr:uid="{B2126336-E8C5-D440-9434-D01FBDA5C362}"/>
    <hyperlink ref="AJ38" r:id="rId200" xr:uid="{948EF0BC-F565-1846-8C38-DAC73548AF3D}"/>
    <hyperlink ref="X39" r:id="rId201" xr:uid="{04657B53-0DA9-E649-AAC8-FD343903EB41}"/>
    <hyperlink ref="AA39" r:id="rId202" xr:uid="{16ACB4FC-376D-9246-9E29-E518965BBA3B}"/>
    <hyperlink ref="AD39" r:id="rId203" xr:uid="{AC041962-7149-6245-B72A-4138951D479B}"/>
    <hyperlink ref="AG39" r:id="rId204" xr:uid="{8A95C4D0-89E2-704C-898A-9BEACD2E38A4}"/>
    <hyperlink ref="AJ39" r:id="rId205" xr:uid="{B706D6E9-3413-EC4B-A730-A18E9FE757A8}"/>
    <hyperlink ref="AJ40" r:id="rId206" xr:uid="{0A31A8B6-A69F-6149-95C8-D80B8FAE6319}"/>
    <hyperlink ref="X40" r:id="rId207" xr:uid="{4D53E6CD-8BC8-F94A-AD63-8A3E35701B40}"/>
    <hyperlink ref="AA40" r:id="rId208" xr:uid="{1276CE07-ABEA-194D-810F-8576E8C13B62}"/>
    <hyperlink ref="AD40" r:id="rId209" xr:uid="{27124EDA-CE38-374F-BC07-B96AC76534CB}"/>
    <hyperlink ref="AG40" r:id="rId210" xr:uid="{3F5A8021-FFEC-B641-A41B-B37110EEDD42}"/>
    <hyperlink ref="X42" r:id="rId211" xr:uid="{0FCC9E85-8F7B-0349-B700-0D342498FF5E}"/>
    <hyperlink ref="AA42" r:id="rId212" xr:uid="{2CB74BED-38E2-BB4D-961C-FC5362C93D4F}"/>
    <hyperlink ref="AD42" r:id="rId213" xr:uid="{C11824E3-3E81-1841-B74B-784DAA0CDFEE}"/>
    <hyperlink ref="AG42" r:id="rId214" location=":~:text=Hugo%20L%C3%B3pez%2DGatell%2C%20subsecretario%20de,de%20la%20Ciudad%20de%20M%C3%A9xico." xr:uid="{1E915BC2-7231-894C-B8D8-0E5777395D94}"/>
    <hyperlink ref="AJ42" r:id="rId215" xr:uid="{E7FC2279-6999-4742-8341-8C10E961258B}"/>
    <hyperlink ref="X44" r:id="rId216" xr:uid="{08A03A39-F9AB-244F-8200-44C7E5C80573}"/>
    <hyperlink ref="AA44" r:id="rId217" xr:uid="{91E176A0-9D43-FF42-9C26-33289FA7327E}"/>
    <hyperlink ref="AD44" r:id="rId218" xr:uid="{48389B14-B0CA-2843-99CE-34F6392EDA6B}"/>
    <hyperlink ref="AG44" r:id="rId219" xr:uid="{85551C7E-F4DB-6242-91D1-84FAFF847722}"/>
    <hyperlink ref="AJ44" r:id="rId220" xr:uid="{41253D0C-8F3F-4C4A-9D16-0A9BBF09A7EF}"/>
    <hyperlink ref="X46" r:id="rId221" xr:uid="{61F33EDC-A7EB-D440-A211-328F7F362514}"/>
    <hyperlink ref="AA46" r:id="rId222" xr:uid="{379991D3-1320-4D4B-956B-C27805849F7B}"/>
    <hyperlink ref="AD46" r:id="rId223" xr:uid="{013BA10F-381E-E041-BF8A-A3BCE7B26915}"/>
    <hyperlink ref="AJ46" r:id="rId224" xr:uid="{01BD92E4-D580-7740-9017-999BE8D85D83}"/>
    <hyperlink ref="AJ47" r:id="rId225" xr:uid="{CA25AEB1-5B48-FF42-A03F-5A74D76035BF}"/>
    <hyperlink ref="AG46" r:id="rId226" xr:uid="{59596E5D-DCE5-A746-AA87-57350CCC344E}"/>
    <hyperlink ref="X47" r:id="rId227" xr:uid="{8B55DA67-F1F1-E749-9391-5FFFC44B73F5}"/>
    <hyperlink ref="AA47" r:id="rId228" xr:uid="{BD6E2DE5-1779-8748-AB3A-DD6E04E7A545}"/>
    <hyperlink ref="AD47" r:id="rId229" xr:uid="{85670922-9806-8F43-B83C-FF8689B4755A}"/>
    <hyperlink ref="AG47" r:id="rId230" xr:uid="{6FCB6BD7-5A12-584F-A850-CED5EC78294A}"/>
    <hyperlink ref="X49" r:id="rId231" xr:uid="{51A90484-C7A7-F44D-A2C3-670616AE6DCB}"/>
    <hyperlink ref="AA49" r:id="rId232" xr:uid="{E2AAD1F0-3EF8-9C4B-AD88-59785172425E}"/>
    <hyperlink ref="AD49" r:id="rId233" xr:uid="{61584474-2653-0C41-9248-26F595002087}"/>
    <hyperlink ref="AG49" r:id="rId234" xr:uid="{B8A27109-4DD8-E840-9D66-159681005811}"/>
    <hyperlink ref="AJ49" r:id="rId235" xr:uid="{7A080A5F-0C29-9648-9829-7A3905CAC78F}"/>
    <hyperlink ref="X51" r:id="rId236" xr:uid="{DA7671B2-A7EF-2C46-BBC6-E426C8644333}"/>
    <hyperlink ref="AA51" r:id="rId237" xr:uid="{9DC95167-0F4E-4C47-9810-8FDE90D49AE0}"/>
    <hyperlink ref="AD51" r:id="rId238" location=":~:text=Fue%20presidente%20de%20la%20Academia,de%202021%20a%20la%20fecha." xr:uid="{AB32E2FB-924D-E243-AC72-C7F15614FDE4}"/>
    <hyperlink ref="AG51" r:id="rId239" location=":~:text=Fue%20presidente%20de%20la%20Academia,de%202021%20a%20la%20fecha." xr:uid="{85025357-BA08-D644-AA78-3A38D7398622}"/>
    <hyperlink ref="AJ51" r:id="rId240" xr:uid="{5E74AF7D-DAF7-824E-AD40-A2BBB5B5C7CB}"/>
  </hyperlinks>
  <pageMargins left="0.7" right="0.7" top="0.75" bottom="0.75" header="0.3" footer="0.3"/>
  <ignoredErrors>
    <ignoredError sqref="K27"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5FF46-6CB9-684F-AF11-B47CBAFDE7AA}">
  <dimension ref="A1:AI62"/>
  <sheetViews>
    <sheetView workbookViewId="0">
      <selection sqref="A1:P2"/>
    </sheetView>
  </sheetViews>
  <sheetFormatPr baseColWidth="10" defaultColWidth="11.42578125" defaultRowHeight="15" x14ac:dyDescent="0.25"/>
  <cols>
    <col min="1" max="1" width="38.42578125" customWidth="1"/>
    <col min="3" max="3" width="6.42578125" customWidth="1"/>
    <col min="6" max="6" width="6.7109375" customWidth="1"/>
    <col min="9" max="9" width="6.85546875" customWidth="1"/>
    <col min="12" max="12" width="6.28515625" customWidth="1"/>
    <col min="15" max="15" width="6.85546875" customWidth="1"/>
    <col min="18" max="18" width="33.140625" customWidth="1"/>
    <col min="20" max="20" width="6.7109375" customWidth="1"/>
    <col min="23" max="23" width="6.7109375" customWidth="1"/>
    <col min="26" max="26" width="6.85546875" customWidth="1"/>
    <col min="29" max="29" width="6" customWidth="1"/>
    <col min="32" max="32" width="6.42578125" customWidth="1"/>
  </cols>
  <sheetData>
    <row r="1" spans="1:35" x14ac:dyDescent="0.25">
      <c r="A1" s="383" t="s">
        <v>3244</v>
      </c>
      <c r="B1" s="383"/>
      <c r="C1" s="383"/>
      <c r="D1" s="383"/>
      <c r="E1" s="383"/>
      <c r="F1" s="383"/>
      <c r="G1" s="383"/>
      <c r="H1" s="383"/>
      <c r="I1" s="383"/>
      <c r="J1" s="383"/>
      <c r="K1" s="383"/>
      <c r="L1" s="383"/>
      <c r="M1" s="383"/>
      <c r="N1" s="383"/>
      <c r="O1" s="383"/>
      <c r="P1" s="383"/>
      <c r="R1" s="383" t="s">
        <v>3247</v>
      </c>
      <c r="S1" s="383"/>
      <c r="T1" s="383"/>
      <c r="U1" s="383"/>
      <c r="V1" s="383"/>
      <c r="W1" s="383"/>
      <c r="X1" s="383"/>
      <c r="Y1" s="383"/>
      <c r="Z1" s="383"/>
      <c r="AA1" s="383"/>
      <c r="AB1" s="383"/>
      <c r="AC1" s="383"/>
      <c r="AD1" s="383"/>
      <c r="AE1" s="383"/>
      <c r="AF1" s="383"/>
      <c r="AG1" s="383"/>
    </row>
    <row r="2" spans="1:35" x14ac:dyDescent="0.25">
      <c r="A2" s="383"/>
      <c r="B2" s="383"/>
      <c r="C2" s="383"/>
      <c r="D2" s="383"/>
      <c r="E2" s="383"/>
      <c r="F2" s="383"/>
      <c r="G2" s="383"/>
      <c r="H2" s="383"/>
      <c r="I2" s="383"/>
      <c r="J2" s="383"/>
      <c r="K2" s="383"/>
      <c r="L2" s="383"/>
      <c r="M2" s="383"/>
      <c r="N2" s="383"/>
      <c r="O2" s="383"/>
      <c r="P2" s="383"/>
      <c r="R2" s="383"/>
      <c r="S2" s="383"/>
      <c r="T2" s="383"/>
      <c r="U2" s="383"/>
      <c r="V2" s="383"/>
      <c r="W2" s="383"/>
      <c r="X2" s="383"/>
      <c r="Y2" s="383"/>
      <c r="Z2" s="383"/>
      <c r="AA2" s="383"/>
      <c r="AB2" s="383"/>
      <c r="AC2" s="383"/>
      <c r="AD2" s="383"/>
      <c r="AE2" s="383"/>
      <c r="AF2" s="383"/>
      <c r="AG2" s="383"/>
    </row>
    <row r="3" spans="1:35" x14ac:dyDescent="0.25">
      <c r="A3" s="1" t="s">
        <v>465</v>
      </c>
      <c r="B3" s="256">
        <v>2020</v>
      </c>
      <c r="C3" s="257" t="s">
        <v>1062</v>
      </c>
      <c r="D3" s="258" t="s">
        <v>1063</v>
      </c>
      <c r="E3" s="256">
        <v>2021</v>
      </c>
      <c r="F3" s="257" t="s">
        <v>1062</v>
      </c>
      <c r="G3" s="258" t="s">
        <v>1063</v>
      </c>
      <c r="H3" s="256">
        <v>2022</v>
      </c>
      <c r="I3" s="257" t="s">
        <v>1062</v>
      </c>
      <c r="J3" s="258" t="s">
        <v>1063</v>
      </c>
      <c r="K3" s="256">
        <v>2023</v>
      </c>
      <c r="L3" s="257" t="s">
        <v>1062</v>
      </c>
      <c r="M3" s="258" t="s">
        <v>1063</v>
      </c>
      <c r="N3" s="256">
        <v>2024</v>
      </c>
      <c r="O3" s="257" t="s">
        <v>1062</v>
      </c>
      <c r="P3" s="258" t="s">
        <v>1063</v>
      </c>
      <c r="R3" s="164" t="s">
        <v>2161</v>
      </c>
      <c r="S3" s="207">
        <v>2020</v>
      </c>
      <c r="T3" s="208" t="s">
        <v>1062</v>
      </c>
      <c r="U3" s="209" t="s">
        <v>1063</v>
      </c>
      <c r="V3" s="207">
        <v>2021</v>
      </c>
      <c r="W3" s="208" t="s">
        <v>1062</v>
      </c>
      <c r="X3" s="209" t="s">
        <v>1063</v>
      </c>
      <c r="Y3" s="207">
        <v>2022</v>
      </c>
      <c r="Z3" s="208" t="s">
        <v>1062</v>
      </c>
      <c r="AA3" s="209" t="s">
        <v>1063</v>
      </c>
      <c r="AB3" s="207">
        <v>2023</v>
      </c>
      <c r="AC3" s="208" t="s">
        <v>1062</v>
      </c>
      <c r="AD3" s="209" t="s">
        <v>1063</v>
      </c>
      <c r="AE3" s="207">
        <v>2024</v>
      </c>
      <c r="AF3" s="208" t="s">
        <v>1062</v>
      </c>
      <c r="AG3" s="209" t="s">
        <v>1063</v>
      </c>
    </row>
    <row r="4" spans="1:35" ht="15.75" x14ac:dyDescent="0.25">
      <c r="A4" t="s">
        <v>33</v>
      </c>
      <c r="B4" s="140" t="s">
        <v>466</v>
      </c>
      <c r="C4" s="1">
        <v>1</v>
      </c>
      <c r="D4" s="156" t="s">
        <v>467</v>
      </c>
      <c r="E4" s="140" t="s">
        <v>466</v>
      </c>
      <c r="F4" s="1">
        <v>1</v>
      </c>
      <c r="G4" s="156" t="s">
        <v>467</v>
      </c>
      <c r="H4" s="140" t="s">
        <v>466</v>
      </c>
      <c r="I4" s="1">
        <v>1</v>
      </c>
      <c r="J4" s="156" t="s">
        <v>467</v>
      </c>
      <c r="K4" s="140" t="s">
        <v>466</v>
      </c>
      <c r="L4" s="1">
        <v>1</v>
      </c>
      <c r="M4" s="156" t="s">
        <v>467</v>
      </c>
      <c r="N4" s="140" t="s">
        <v>466</v>
      </c>
      <c r="O4" s="1">
        <v>1</v>
      </c>
      <c r="P4" s="156" t="s">
        <v>467</v>
      </c>
      <c r="R4" s="206" t="s">
        <v>1973</v>
      </c>
      <c r="S4" s="210"/>
      <c r="T4" s="203"/>
      <c r="U4" s="211"/>
      <c r="V4" s="210"/>
      <c r="W4" s="203"/>
      <c r="X4" s="211"/>
      <c r="Y4" s="210"/>
      <c r="Z4" s="203"/>
      <c r="AA4" s="211"/>
      <c r="AB4" s="210"/>
      <c r="AC4" s="203"/>
      <c r="AD4" s="211"/>
      <c r="AE4" s="210"/>
      <c r="AF4" s="203"/>
      <c r="AG4" s="211"/>
    </row>
    <row r="5" spans="1:35" x14ac:dyDescent="0.25">
      <c r="A5" t="s">
        <v>274</v>
      </c>
      <c r="B5" s="22" t="s">
        <v>468</v>
      </c>
      <c r="C5">
        <v>0</v>
      </c>
      <c r="D5" s="156" t="s">
        <v>469</v>
      </c>
      <c r="E5" s="22" t="s">
        <v>468</v>
      </c>
      <c r="F5">
        <v>0</v>
      </c>
      <c r="G5" s="156" t="s">
        <v>469</v>
      </c>
      <c r="H5" s="22" t="s">
        <v>468</v>
      </c>
      <c r="I5">
        <v>0</v>
      </c>
      <c r="J5" s="156" t="s">
        <v>469</v>
      </c>
      <c r="K5" s="22" t="s">
        <v>468</v>
      </c>
      <c r="L5">
        <v>0</v>
      </c>
      <c r="M5" s="156" t="s">
        <v>469</v>
      </c>
      <c r="N5" s="22" t="s">
        <v>468</v>
      </c>
      <c r="O5">
        <v>0</v>
      </c>
      <c r="P5" s="156" t="s">
        <v>469</v>
      </c>
      <c r="R5" s="9" t="s">
        <v>2437</v>
      </c>
      <c r="S5" s="143" t="s">
        <v>2438</v>
      </c>
      <c r="T5" s="9">
        <v>0</v>
      </c>
      <c r="U5" s="133" t="s">
        <v>2465</v>
      </c>
      <c r="V5" s="143" t="s">
        <v>2438</v>
      </c>
      <c r="W5" s="9">
        <v>0</v>
      </c>
      <c r="X5" s="133" t="s">
        <v>2465</v>
      </c>
      <c r="Y5" s="143" t="s">
        <v>2438</v>
      </c>
      <c r="Z5" s="9">
        <v>0</v>
      </c>
      <c r="AA5" s="133" t="s">
        <v>2466</v>
      </c>
      <c r="AB5" s="143" t="s">
        <v>2438</v>
      </c>
      <c r="AC5" s="9">
        <v>0</v>
      </c>
      <c r="AD5" s="133" t="s">
        <v>2466</v>
      </c>
      <c r="AE5" s="143" t="s">
        <v>2438</v>
      </c>
      <c r="AF5" s="9">
        <v>0</v>
      </c>
      <c r="AG5" s="133" t="s">
        <v>2467</v>
      </c>
    </row>
    <row r="6" spans="1:35" ht="15.75" x14ac:dyDescent="0.25">
      <c r="A6" t="s">
        <v>144</v>
      </c>
      <c r="B6" s="22" t="s">
        <v>470</v>
      </c>
      <c r="C6">
        <v>0</v>
      </c>
      <c r="D6" s="156" t="s">
        <v>471</v>
      </c>
      <c r="E6" s="22" t="s">
        <v>470</v>
      </c>
      <c r="F6">
        <v>0</v>
      </c>
      <c r="G6" s="156" t="s">
        <v>471</v>
      </c>
      <c r="H6" s="22" t="s">
        <v>470</v>
      </c>
      <c r="I6">
        <v>0</v>
      </c>
      <c r="J6" s="156" t="s">
        <v>471</v>
      </c>
      <c r="K6" s="22" t="s">
        <v>470</v>
      </c>
      <c r="L6">
        <v>0</v>
      </c>
      <c r="M6" s="156" t="s">
        <v>471</v>
      </c>
      <c r="N6" s="22" t="s">
        <v>470</v>
      </c>
      <c r="O6">
        <v>0</v>
      </c>
      <c r="P6" s="156" t="s">
        <v>471</v>
      </c>
      <c r="R6" s="206" t="s">
        <v>1337</v>
      </c>
      <c r="S6" s="210"/>
      <c r="T6" s="203"/>
      <c r="U6" s="211"/>
      <c r="V6" s="210"/>
      <c r="W6" s="203"/>
      <c r="X6" s="211"/>
      <c r="Y6" s="210"/>
      <c r="Z6" s="203"/>
      <c r="AA6" s="211"/>
      <c r="AB6" s="210"/>
      <c r="AC6" s="203"/>
      <c r="AD6" s="211"/>
      <c r="AE6" s="210"/>
      <c r="AF6" s="203"/>
      <c r="AG6" s="133" t="s">
        <v>2469</v>
      </c>
    </row>
    <row r="7" spans="1:35" x14ac:dyDescent="0.25">
      <c r="A7" t="s">
        <v>472</v>
      </c>
      <c r="B7" s="22" t="s">
        <v>473</v>
      </c>
      <c r="C7">
        <v>0</v>
      </c>
      <c r="D7" s="156" t="s">
        <v>475</v>
      </c>
      <c r="E7" s="22" t="s">
        <v>473</v>
      </c>
      <c r="F7">
        <v>0</v>
      </c>
      <c r="G7" s="156" t="s">
        <v>475</v>
      </c>
      <c r="H7" s="22" t="s">
        <v>474</v>
      </c>
      <c r="I7">
        <v>0</v>
      </c>
      <c r="J7" s="156" t="s">
        <v>477</v>
      </c>
      <c r="K7" s="22" t="s">
        <v>474</v>
      </c>
      <c r="L7">
        <v>0</v>
      </c>
      <c r="M7" s="156" t="s">
        <v>476</v>
      </c>
      <c r="N7" s="22" t="s">
        <v>474</v>
      </c>
      <c r="O7">
        <v>0</v>
      </c>
      <c r="P7" s="156" t="s">
        <v>476</v>
      </c>
      <c r="R7" s="9" t="s">
        <v>2439</v>
      </c>
      <c r="S7" s="143" t="s">
        <v>2440</v>
      </c>
      <c r="T7" s="9">
        <v>0</v>
      </c>
      <c r="U7" s="133" t="s">
        <v>2468</v>
      </c>
      <c r="V7" s="143" t="s">
        <v>2440</v>
      </c>
      <c r="W7" s="9">
        <v>0</v>
      </c>
      <c r="X7" s="133" t="s">
        <v>2468</v>
      </c>
      <c r="Y7" s="143" t="s">
        <v>2441</v>
      </c>
      <c r="Z7" s="9">
        <v>0</v>
      </c>
      <c r="AA7" s="133" t="s">
        <v>2469</v>
      </c>
      <c r="AB7" s="143" t="s">
        <v>2441</v>
      </c>
      <c r="AC7" s="9">
        <v>0</v>
      </c>
      <c r="AD7" s="133" t="s">
        <v>2469</v>
      </c>
      <c r="AE7" s="143" t="s">
        <v>2441</v>
      </c>
      <c r="AF7" s="9">
        <v>0</v>
      </c>
      <c r="AG7" s="118" t="s">
        <v>2469</v>
      </c>
      <c r="AI7" s="2"/>
    </row>
    <row r="8" spans="1:35" x14ac:dyDescent="0.25">
      <c r="A8" t="s">
        <v>478</v>
      </c>
      <c r="B8" s="22" t="s">
        <v>479</v>
      </c>
      <c r="C8">
        <v>0</v>
      </c>
      <c r="D8" s="156" t="s">
        <v>480</v>
      </c>
      <c r="E8" s="22" t="s">
        <v>479</v>
      </c>
      <c r="F8">
        <v>0</v>
      </c>
      <c r="G8" s="156" t="s">
        <v>480</v>
      </c>
      <c r="H8" s="22" t="s">
        <v>479</v>
      </c>
      <c r="I8">
        <v>0</v>
      </c>
      <c r="J8" s="156" t="s">
        <v>480</v>
      </c>
      <c r="K8" s="22" t="s">
        <v>479</v>
      </c>
      <c r="L8">
        <v>0</v>
      </c>
      <c r="M8" s="156" t="s">
        <v>480</v>
      </c>
      <c r="N8" s="22" t="s">
        <v>479</v>
      </c>
      <c r="O8">
        <v>0</v>
      </c>
      <c r="P8" s="156" t="s">
        <v>480</v>
      </c>
      <c r="R8" s="9" t="s">
        <v>2442</v>
      </c>
      <c r="S8" s="143" t="s">
        <v>2440</v>
      </c>
      <c r="T8" s="9">
        <v>0</v>
      </c>
      <c r="U8" s="129" t="s">
        <v>2466</v>
      </c>
      <c r="V8" s="143" t="s">
        <v>2440</v>
      </c>
      <c r="W8" s="9">
        <v>0</v>
      </c>
      <c r="X8" s="129" t="s">
        <v>2466</v>
      </c>
      <c r="Y8" s="143" t="s">
        <v>2440</v>
      </c>
      <c r="Z8" s="9">
        <v>0</v>
      </c>
      <c r="AA8" s="129" t="s">
        <v>2466</v>
      </c>
      <c r="AB8" s="143" t="s">
        <v>2440</v>
      </c>
      <c r="AC8" s="9">
        <v>0</v>
      </c>
      <c r="AD8" s="129" t="s">
        <v>2466</v>
      </c>
      <c r="AE8" s="143" t="s">
        <v>2440</v>
      </c>
      <c r="AF8" s="9">
        <v>0</v>
      </c>
      <c r="AG8" s="118" t="s">
        <v>2470</v>
      </c>
    </row>
    <row r="9" spans="1:35" x14ac:dyDescent="0.25">
      <c r="A9" t="s">
        <v>234</v>
      </c>
      <c r="B9" s="140" t="s">
        <v>481</v>
      </c>
      <c r="C9" s="1">
        <v>1</v>
      </c>
      <c r="D9" s="156" t="s">
        <v>3246</v>
      </c>
      <c r="E9" s="140" t="s">
        <v>481</v>
      </c>
      <c r="F9" s="1">
        <v>1</v>
      </c>
      <c r="G9" s="156" t="s">
        <v>3245</v>
      </c>
      <c r="H9" s="140" t="s">
        <v>481</v>
      </c>
      <c r="I9" s="1">
        <v>1</v>
      </c>
      <c r="J9" s="156" t="s">
        <v>3245</v>
      </c>
      <c r="K9" s="140" t="s">
        <v>481</v>
      </c>
      <c r="L9" s="1">
        <v>1</v>
      </c>
      <c r="M9" s="156" t="s">
        <v>3245</v>
      </c>
      <c r="N9" s="140" t="s">
        <v>481</v>
      </c>
      <c r="O9" s="1">
        <v>1</v>
      </c>
      <c r="P9" s="156" t="s">
        <v>3245</v>
      </c>
      <c r="R9" s="9" t="s">
        <v>2443</v>
      </c>
      <c r="S9" s="213" t="s">
        <v>2444</v>
      </c>
      <c r="T9" s="164">
        <v>1</v>
      </c>
      <c r="U9" s="133" t="s">
        <v>2471</v>
      </c>
      <c r="V9" s="213" t="s">
        <v>2444</v>
      </c>
      <c r="W9" s="164">
        <v>1</v>
      </c>
      <c r="X9" s="133" t="s">
        <v>2471</v>
      </c>
      <c r="Y9" s="213" t="s">
        <v>2444</v>
      </c>
      <c r="Z9" s="164">
        <v>1</v>
      </c>
      <c r="AA9" s="133" t="s">
        <v>2471</v>
      </c>
      <c r="AB9" s="213" t="s">
        <v>2444</v>
      </c>
      <c r="AC9" s="164">
        <v>1</v>
      </c>
      <c r="AD9" s="133" t="s">
        <v>2471</v>
      </c>
      <c r="AE9" s="213" t="s">
        <v>2444</v>
      </c>
      <c r="AF9" s="164">
        <v>1</v>
      </c>
      <c r="AG9" s="9" t="s">
        <v>2472</v>
      </c>
    </row>
    <row r="10" spans="1:35" ht="15.75" x14ac:dyDescent="0.25">
      <c r="A10" t="s">
        <v>22</v>
      </c>
      <c r="B10" s="140" t="s">
        <v>482</v>
      </c>
      <c r="C10" s="1">
        <v>1</v>
      </c>
      <c r="D10" s="156" t="s">
        <v>483</v>
      </c>
      <c r="E10" s="140" t="s">
        <v>482</v>
      </c>
      <c r="F10" s="1">
        <v>1</v>
      </c>
      <c r="G10" s="156" t="s">
        <v>483</v>
      </c>
      <c r="H10" s="140" t="s">
        <v>482</v>
      </c>
      <c r="I10" s="1">
        <v>1</v>
      </c>
      <c r="J10" s="156" t="s">
        <v>483</v>
      </c>
      <c r="K10" s="140" t="s">
        <v>482</v>
      </c>
      <c r="L10" s="1">
        <v>1</v>
      </c>
      <c r="M10" s="156" t="s">
        <v>483</v>
      </c>
      <c r="N10" s="140" t="s">
        <v>482</v>
      </c>
      <c r="O10" s="1">
        <v>1</v>
      </c>
      <c r="P10" s="156" t="s">
        <v>483</v>
      </c>
      <c r="R10" s="206" t="s">
        <v>1319</v>
      </c>
      <c r="S10" s="210"/>
      <c r="T10" s="203"/>
      <c r="U10" s="211"/>
      <c r="V10" s="210"/>
      <c r="W10" s="203"/>
      <c r="X10" s="211"/>
      <c r="Y10" s="210"/>
      <c r="Z10" s="203"/>
      <c r="AA10" s="211"/>
      <c r="AB10" s="210"/>
      <c r="AC10" s="203"/>
      <c r="AD10" s="211"/>
      <c r="AE10" s="210"/>
      <c r="AF10" s="203"/>
      <c r="AG10" s="211"/>
    </row>
    <row r="11" spans="1:35" ht="15.75" thickBot="1" x14ac:dyDescent="0.3">
      <c r="A11" t="s">
        <v>484</v>
      </c>
      <c r="B11" s="22" t="s">
        <v>485</v>
      </c>
      <c r="C11">
        <v>0</v>
      </c>
      <c r="D11" s="156" t="s">
        <v>488</v>
      </c>
      <c r="E11" s="22" t="s">
        <v>485</v>
      </c>
      <c r="F11">
        <v>0</v>
      </c>
      <c r="G11" s="156" t="s">
        <v>488</v>
      </c>
      <c r="H11" s="22" t="s">
        <v>486</v>
      </c>
      <c r="I11">
        <v>0</v>
      </c>
      <c r="J11" s="156" t="s">
        <v>489</v>
      </c>
      <c r="K11" s="22" t="s">
        <v>487</v>
      </c>
      <c r="L11">
        <v>0</v>
      </c>
      <c r="M11" s="156" t="s">
        <v>489</v>
      </c>
      <c r="N11" s="22" t="s">
        <v>487</v>
      </c>
      <c r="O11">
        <v>0</v>
      </c>
      <c r="P11" s="156" t="s">
        <v>489</v>
      </c>
      <c r="R11" s="9" t="s">
        <v>2445</v>
      </c>
      <c r="S11" s="213" t="s">
        <v>2446</v>
      </c>
      <c r="T11" s="164">
        <v>1</v>
      </c>
      <c r="U11" s="133" t="s">
        <v>2473</v>
      </c>
      <c r="V11" s="213" t="s">
        <v>2446</v>
      </c>
      <c r="W11" s="164">
        <v>1</v>
      </c>
      <c r="X11" s="133" t="s">
        <v>2473</v>
      </c>
      <c r="Y11" s="213" t="s">
        <v>2446</v>
      </c>
      <c r="Z11" s="164">
        <v>1</v>
      </c>
      <c r="AA11" s="133" t="s">
        <v>2473</v>
      </c>
      <c r="AB11" s="143" t="s">
        <v>2447</v>
      </c>
      <c r="AC11" s="9">
        <v>0</v>
      </c>
      <c r="AD11" s="133" t="s">
        <v>2473</v>
      </c>
      <c r="AE11" s="143" t="s">
        <v>2447</v>
      </c>
      <c r="AF11" s="9">
        <v>0</v>
      </c>
      <c r="AG11" s="133" t="s">
        <v>2474</v>
      </c>
    </row>
    <row r="12" spans="1:35" ht="15.75" x14ac:dyDescent="0.25">
      <c r="A12" s="252" t="s">
        <v>80</v>
      </c>
      <c r="B12" s="435">
        <v>8</v>
      </c>
      <c r="C12" s="436"/>
      <c r="D12" s="437"/>
      <c r="E12" s="435">
        <v>8</v>
      </c>
      <c r="F12" s="436"/>
      <c r="G12" s="437"/>
      <c r="H12" s="435">
        <v>8</v>
      </c>
      <c r="I12" s="436"/>
      <c r="J12" s="437"/>
      <c r="K12" s="435">
        <v>8</v>
      </c>
      <c r="L12" s="436"/>
      <c r="M12" s="437"/>
      <c r="N12" s="435">
        <v>8</v>
      </c>
      <c r="O12" s="436"/>
      <c r="P12" s="472"/>
      <c r="R12" s="206" t="s">
        <v>2448</v>
      </c>
      <c r="S12" s="210"/>
      <c r="T12" s="203"/>
      <c r="U12" s="211"/>
      <c r="V12" s="210"/>
      <c r="W12" s="203"/>
      <c r="X12" s="211"/>
      <c r="Y12" s="210"/>
      <c r="Z12" s="203"/>
      <c r="AA12" s="211"/>
      <c r="AB12" s="210"/>
      <c r="AC12" s="203"/>
      <c r="AD12" s="211"/>
      <c r="AE12" s="210"/>
      <c r="AF12" s="203"/>
      <c r="AG12" s="211"/>
    </row>
    <row r="13" spans="1:35" x14ac:dyDescent="0.25">
      <c r="A13" s="253" t="s">
        <v>81</v>
      </c>
      <c r="B13" s="474">
        <v>3</v>
      </c>
      <c r="C13" s="475"/>
      <c r="D13" s="477"/>
      <c r="E13" s="474">
        <v>3</v>
      </c>
      <c r="F13" s="475"/>
      <c r="G13" s="477"/>
      <c r="H13" s="474">
        <v>3</v>
      </c>
      <c r="I13" s="475"/>
      <c r="J13" s="477"/>
      <c r="K13" s="474">
        <v>3</v>
      </c>
      <c r="L13" s="475"/>
      <c r="M13" s="477"/>
      <c r="N13" s="474">
        <v>3</v>
      </c>
      <c r="O13" s="475"/>
      <c r="P13" s="476"/>
      <c r="R13" s="9" t="s">
        <v>2449</v>
      </c>
      <c r="S13" s="143" t="s">
        <v>474</v>
      </c>
      <c r="T13" s="9">
        <v>0</v>
      </c>
      <c r="U13" s="133" t="s">
        <v>2475</v>
      </c>
      <c r="V13" s="143" t="s">
        <v>474</v>
      </c>
      <c r="W13" s="9">
        <v>0</v>
      </c>
      <c r="X13" s="133" t="s">
        <v>2475</v>
      </c>
      <c r="Y13" s="143" t="s">
        <v>2450</v>
      </c>
      <c r="Z13" s="9">
        <v>0</v>
      </c>
      <c r="AA13" s="133" t="s">
        <v>2476</v>
      </c>
      <c r="AB13" s="143" t="s">
        <v>2450</v>
      </c>
      <c r="AC13" s="9">
        <v>0</v>
      </c>
      <c r="AD13" s="133" t="s">
        <v>2476</v>
      </c>
      <c r="AE13" s="143" t="s">
        <v>2450</v>
      </c>
      <c r="AF13" s="9">
        <v>0</v>
      </c>
      <c r="AG13" s="133" t="s">
        <v>2477</v>
      </c>
    </row>
    <row r="14" spans="1:35" ht="15.75" thickBot="1" x14ac:dyDescent="0.3">
      <c r="A14" s="251" t="s">
        <v>82</v>
      </c>
      <c r="B14" s="429">
        <v>37.5</v>
      </c>
      <c r="C14" s="430"/>
      <c r="D14" s="434"/>
      <c r="E14" s="429">
        <v>37.5</v>
      </c>
      <c r="F14" s="430"/>
      <c r="G14" s="434"/>
      <c r="H14" s="429">
        <v>37.5</v>
      </c>
      <c r="I14" s="430"/>
      <c r="J14" s="434"/>
      <c r="K14" s="429">
        <v>37.5</v>
      </c>
      <c r="L14" s="430"/>
      <c r="M14" s="434"/>
      <c r="N14" s="429">
        <v>37.5</v>
      </c>
      <c r="O14" s="430"/>
      <c r="P14" s="431"/>
      <c r="R14" s="9" t="s">
        <v>2451</v>
      </c>
      <c r="S14" s="143" t="s">
        <v>289</v>
      </c>
      <c r="T14" s="9" t="s">
        <v>670</v>
      </c>
      <c r="U14" s="212" t="s">
        <v>289</v>
      </c>
      <c r="V14" s="143" t="s">
        <v>289</v>
      </c>
      <c r="W14" s="9" t="s">
        <v>670</v>
      </c>
      <c r="X14" s="212" t="s">
        <v>289</v>
      </c>
      <c r="Y14" s="213" t="s">
        <v>2452</v>
      </c>
      <c r="Z14" s="164">
        <v>1</v>
      </c>
      <c r="AA14" s="133" t="s">
        <v>2478</v>
      </c>
      <c r="AB14" s="213" t="s">
        <v>2452</v>
      </c>
      <c r="AC14" s="164">
        <v>1</v>
      </c>
      <c r="AD14" s="133" t="s">
        <v>2478</v>
      </c>
      <c r="AE14" s="213" t="s">
        <v>2452</v>
      </c>
      <c r="AF14" s="164">
        <v>1</v>
      </c>
      <c r="AG14" s="133" t="s">
        <v>2477</v>
      </c>
    </row>
    <row r="15" spans="1:35" ht="15.75" x14ac:dyDescent="0.25">
      <c r="A15" s="1"/>
      <c r="R15" s="206" t="s">
        <v>2453</v>
      </c>
      <c r="S15" s="210"/>
      <c r="T15" s="203"/>
      <c r="U15" s="211"/>
      <c r="V15" s="210"/>
      <c r="W15" s="203"/>
      <c r="X15" s="211"/>
      <c r="Y15" s="210"/>
      <c r="Z15" s="203"/>
      <c r="AA15" s="211"/>
      <c r="AB15" s="210"/>
      <c r="AC15" s="203"/>
      <c r="AD15" s="211"/>
      <c r="AE15" s="210"/>
      <c r="AF15" s="203"/>
      <c r="AG15" s="211"/>
    </row>
    <row r="16" spans="1:35" x14ac:dyDescent="0.25">
      <c r="R16" s="9" t="s">
        <v>2454</v>
      </c>
      <c r="S16" s="143" t="s">
        <v>2455</v>
      </c>
      <c r="T16" s="9">
        <v>0</v>
      </c>
      <c r="U16" s="133" t="s">
        <v>2479</v>
      </c>
      <c r="V16" s="143" t="s">
        <v>2455</v>
      </c>
      <c r="W16" s="9">
        <v>0</v>
      </c>
      <c r="X16" s="133" t="s">
        <v>2479</v>
      </c>
      <c r="Y16" s="143" t="s">
        <v>2455</v>
      </c>
      <c r="Z16" s="9">
        <v>0</v>
      </c>
      <c r="AA16" s="133" t="s">
        <v>2479</v>
      </c>
      <c r="AB16" s="143" t="s">
        <v>2455</v>
      </c>
      <c r="AC16" s="9">
        <v>0</v>
      </c>
      <c r="AD16" s="133" t="s">
        <v>2480</v>
      </c>
      <c r="AE16" s="143" t="s">
        <v>2456</v>
      </c>
      <c r="AF16" s="9">
        <v>0</v>
      </c>
      <c r="AG16" s="133" t="s">
        <v>2480</v>
      </c>
    </row>
    <row r="17" spans="2:33" ht="15.75" x14ac:dyDescent="0.25">
      <c r="B17" s="18"/>
      <c r="C17" s="18">
        <v>8</v>
      </c>
      <c r="D17" s="18">
        <v>3</v>
      </c>
      <c r="E17" s="18"/>
      <c r="F17" s="18"/>
      <c r="G17" s="18"/>
      <c r="H17" s="18"/>
      <c r="I17" s="18"/>
      <c r="J17" s="18"/>
      <c r="K17" s="18"/>
      <c r="L17" s="18"/>
      <c r="M17" s="18"/>
      <c r="N17" s="18"/>
      <c r="O17" s="18"/>
      <c r="P17" s="18"/>
      <c r="R17" s="206" t="s">
        <v>1048</v>
      </c>
      <c r="S17" s="210"/>
      <c r="T17" s="203"/>
      <c r="U17" s="211"/>
      <c r="V17" s="210"/>
      <c r="W17" s="203"/>
      <c r="X17" s="211"/>
      <c r="Y17" s="210"/>
      <c r="Z17" s="203"/>
      <c r="AA17" s="211"/>
      <c r="AB17" s="210"/>
      <c r="AC17" s="203"/>
      <c r="AD17" s="211"/>
      <c r="AE17" s="210"/>
      <c r="AF17" s="203"/>
      <c r="AG17" s="211"/>
    </row>
    <row r="18" spans="2:33" ht="15.75" x14ac:dyDescent="0.25">
      <c r="B18" s="16"/>
      <c r="C18" s="16">
        <v>8</v>
      </c>
      <c r="D18" s="16">
        <v>3</v>
      </c>
      <c r="E18" s="17"/>
      <c r="F18" s="17"/>
      <c r="G18" s="17"/>
      <c r="H18" s="17"/>
      <c r="I18" s="17"/>
      <c r="J18" s="17"/>
      <c r="K18" s="17"/>
      <c r="L18" s="17"/>
      <c r="M18" s="17"/>
      <c r="N18" s="17"/>
      <c r="O18" s="17"/>
      <c r="P18" s="17"/>
      <c r="R18" s="9" t="s">
        <v>2457</v>
      </c>
      <c r="S18" s="143" t="s">
        <v>2458</v>
      </c>
      <c r="T18" s="9">
        <v>0</v>
      </c>
      <c r="U18" s="133" t="s">
        <v>2481</v>
      </c>
      <c r="V18" s="143" t="s">
        <v>2458</v>
      </c>
      <c r="W18" s="9">
        <v>0</v>
      </c>
      <c r="X18" s="133" t="s">
        <v>2482</v>
      </c>
      <c r="Y18" s="143" t="s">
        <v>2458</v>
      </c>
      <c r="Z18" s="9">
        <v>0</v>
      </c>
      <c r="AA18" s="133" t="s">
        <v>2483</v>
      </c>
      <c r="AB18" s="143" t="s">
        <v>2458</v>
      </c>
      <c r="AC18" s="9">
        <v>0</v>
      </c>
      <c r="AD18" s="133" t="s">
        <v>2484</v>
      </c>
      <c r="AE18" s="143" t="s">
        <v>2458</v>
      </c>
      <c r="AF18" s="9">
        <v>0</v>
      </c>
      <c r="AG18" s="133" t="s">
        <v>2485</v>
      </c>
    </row>
    <row r="19" spans="2:33" ht="15.75" x14ac:dyDescent="0.25">
      <c r="B19" s="17"/>
      <c r="C19" s="17">
        <v>8</v>
      </c>
      <c r="D19" s="17">
        <v>3</v>
      </c>
      <c r="E19" s="17"/>
      <c r="F19" s="17"/>
      <c r="G19" s="17"/>
      <c r="H19" s="17"/>
      <c r="I19" s="17"/>
      <c r="J19" s="17"/>
      <c r="K19" s="17"/>
      <c r="L19" s="17"/>
      <c r="M19" s="17"/>
      <c r="N19" s="17"/>
      <c r="O19" s="17"/>
      <c r="P19" s="17"/>
      <c r="R19" s="206" t="s">
        <v>685</v>
      </c>
      <c r="S19" s="210"/>
      <c r="T19" s="203"/>
      <c r="U19" s="211"/>
      <c r="V19" s="210"/>
      <c r="W19" s="203"/>
      <c r="X19" s="211"/>
      <c r="Y19" s="210"/>
      <c r="Z19" s="203"/>
      <c r="AA19" s="211"/>
      <c r="AB19" s="210"/>
      <c r="AC19" s="203"/>
      <c r="AD19" s="211"/>
      <c r="AE19" s="210"/>
      <c r="AF19" s="203"/>
      <c r="AG19" s="211"/>
    </row>
    <row r="20" spans="2:33" ht="15.75" x14ac:dyDescent="0.25">
      <c r="B20" s="16"/>
      <c r="C20" s="16">
        <v>8</v>
      </c>
      <c r="D20" s="16">
        <v>3</v>
      </c>
      <c r="E20" s="17"/>
      <c r="F20" s="17"/>
      <c r="G20" s="17"/>
      <c r="H20" s="17"/>
      <c r="I20" s="17"/>
      <c r="J20" s="17"/>
      <c r="K20" s="17"/>
      <c r="L20" s="17"/>
      <c r="M20" s="17"/>
      <c r="N20" s="17"/>
      <c r="O20" s="17"/>
      <c r="P20" s="17"/>
      <c r="R20" s="9" t="s">
        <v>2459</v>
      </c>
      <c r="S20" s="143" t="s">
        <v>2460</v>
      </c>
      <c r="T20" s="9">
        <v>0</v>
      </c>
      <c r="U20" s="133" t="s">
        <v>3248</v>
      </c>
      <c r="V20" s="143" t="s">
        <v>2460</v>
      </c>
      <c r="W20" s="9">
        <v>0</v>
      </c>
      <c r="X20" s="133" t="s">
        <v>3248</v>
      </c>
      <c r="Y20" s="143" t="s">
        <v>2460</v>
      </c>
      <c r="Z20" s="9">
        <v>0</v>
      </c>
      <c r="AA20" s="133" t="s">
        <v>3248</v>
      </c>
      <c r="AB20" s="143" t="s">
        <v>2460</v>
      </c>
      <c r="AC20" s="9">
        <v>0</v>
      </c>
      <c r="AD20" s="133" t="s">
        <v>3248</v>
      </c>
      <c r="AE20" s="143" t="s">
        <v>2460</v>
      </c>
      <c r="AF20" s="9">
        <v>0</v>
      </c>
      <c r="AG20" s="133" t="s">
        <v>3248</v>
      </c>
    </row>
    <row r="21" spans="2:33" ht="15.75" x14ac:dyDescent="0.25">
      <c r="B21" s="17"/>
      <c r="C21" s="17">
        <v>8</v>
      </c>
      <c r="D21" s="17">
        <v>3</v>
      </c>
      <c r="E21" s="17"/>
      <c r="F21" s="17"/>
      <c r="G21" s="17"/>
      <c r="H21" s="17"/>
      <c r="I21" s="17"/>
      <c r="J21" s="17"/>
      <c r="K21" s="17"/>
      <c r="L21" s="17"/>
      <c r="M21" s="17"/>
      <c r="N21" s="17"/>
      <c r="O21" s="17"/>
      <c r="P21" s="17"/>
      <c r="R21" s="206" t="s">
        <v>2461</v>
      </c>
      <c r="S21" s="210"/>
      <c r="T21" s="203"/>
      <c r="U21" s="211"/>
      <c r="V21" s="210"/>
      <c r="W21" s="203"/>
      <c r="X21" s="211"/>
      <c r="Y21" s="210"/>
      <c r="Z21" s="203"/>
      <c r="AA21" s="211"/>
      <c r="AB21" s="210"/>
      <c r="AC21" s="203"/>
      <c r="AD21" s="211"/>
      <c r="AE21" s="210"/>
      <c r="AF21" s="203"/>
      <c r="AG21" s="211"/>
    </row>
    <row r="22" spans="2:33" ht="15.75" thickBot="1" x14ac:dyDescent="0.3">
      <c r="B22" s="17"/>
      <c r="C22" s="17"/>
      <c r="D22" s="17"/>
      <c r="E22" s="17"/>
      <c r="F22" s="17"/>
      <c r="G22" s="17"/>
      <c r="H22" s="17"/>
      <c r="I22" s="17"/>
      <c r="J22" s="17"/>
      <c r="K22" s="17"/>
      <c r="L22" s="17"/>
      <c r="M22" s="17"/>
      <c r="N22" s="17"/>
      <c r="O22" s="17"/>
      <c r="P22" s="17"/>
      <c r="R22" s="9" t="s">
        <v>2462</v>
      </c>
      <c r="S22" s="143" t="s">
        <v>2463</v>
      </c>
      <c r="T22" s="9">
        <v>0</v>
      </c>
      <c r="U22" s="133" t="s">
        <v>2486</v>
      </c>
      <c r="V22" s="143" t="s">
        <v>2463</v>
      </c>
      <c r="W22" s="9">
        <v>0</v>
      </c>
      <c r="X22" s="133" t="s">
        <v>2486</v>
      </c>
      <c r="Y22" s="143" t="s">
        <v>2463</v>
      </c>
      <c r="Z22" s="9">
        <v>0</v>
      </c>
      <c r="AA22" s="133" t="s">
        <v>2487</v>
      </c>
      <c r="AB22" s="213" t="s">
        <v>2464</v>
      </c>
      <c r="AC22" s="164">
        <v>1</v>
      </c>
      <c r="AD22" s="133" t="s">
        <v>2488</v>
      </c>
      <c r="AE22" s="213" t="s">
        <v>2464</v>
      </c>
      <c r="AF22" s="164">
        <v>1</v>
      </c>
      <c r="AG22" s="133" t="s">
        <v>2489</v>
      </c>
    </row>
    <row r="23" spans="2:33" x14ac:dyDescent="0.25">
      <c r="B23" s="17"/>
      <c r="C23" s="17"/>
      <c r="D23" s="17"/>
      <c r="E23" s="17"/>
      <c r="F23" s="17"/>
      <c r="G23" s="17"/>
      <c r="H23" s="17"/>
      <c r="I23" s="17"/>
      <c r="J23" s="17"/>
      <c r="K23" s="17"/>
      <c r="L23" s="17"/>
      <c r="M23" s="17"/>
      <c r="N23" s="17"/>
      <c r="O23" s="17"/>
      <c r="P23" s="17"/>
      <c r="R23" s="350" t="s">
        <v>1778</v>
      </c>
      <c r="S23" s="465">
        <v>10</v>
      </c>
      <c r="T23" s="466"/>
      <c r="U23" s="467"/>
      <c r="V23" s="465">
        <v>10</v>
      </c>
      <c r="W23" s="466"/>
      <c r="X23" s="467"/>
      <c r="Y23" s="465">
        <v>11</v>
      </c>
      <c r="Z23" s="466"/>
      <c r="AA23" s="467"/>
      <c r="AB23" s="465">
        <v>11</v>
      </c>
      <c r="AC23" s="466"/>
      <c r="AD23" s="467"/>
      <c r="AE23" s="465">
        <v>11</v>
      </c>
      <c r="AF23" s="466"/>
      <c r="AG23" s="468"/>
    </row>
    <row r="24" spans="2:33" ht="15.75" x14ac:dyDescent="0.25">
      <c r="B24" s="16"/>
      <c r="C24" s="16"/>
      <c r="D24" s="16"/>
      <c r="E24" s="17"/>
      <c r="F24" s="17"/>
      <c r="G24" s="17"/>
      <c r="H24" s="17"/>
      <c r="I24" s="17"/>
      <c r="J24" s="17"/>
      <c r="K24" s="17"/>
      <c r="L24" s="17"/>
      <c r="M24" s="17"/>
      <c r="N24" s="17"/>
      <c r="O24" s="17"/>
      <c r="P24" s="17"/>
      <c r="R24" s="351" t="s">
        <v>833</v>
      </c>
      <c r="S24" s="453">
        <v>2</v>
      </c>
      <c r="T24" s="454"/>
      <c r="U24" s="461"/>
      <c r="V24" s="453">
        <v>2</v>
      </c>
      <c r="W24" s="454"/>
      <c r="X24" s="461"/>
      <c r="Y24" s="453">
        <v>3</v>
      </c>
      <c r="Z24" s="454"/>
      <c r="AA24" s="461"/>
      <c r="AB24" s="453">
        <v>3</v>
      </c>
      <c r="AC24" s="454"/>
      <c r="AD24" s="461"/>
      <c r="AE24" s="453">
        <v>3</v>
      </c>
      <c r="AF24" s="454"/>
      <c r="AG24" s="455"/>
    </row>
    <row r="25" spans="2:33" ht="16.5" thickBot="1" x14ac:dyDescent="0.3">
      <c r="B25" s="17"/>
      <c r="C25" s="17"/>
      <c r="D25" s="17"/>
      <c r="E25" s="17"/>
      <c r="F25" s="17"/>
      <c r="G25" s="17"/>
      <c r="H25" s="17"/>
      <c r="I25" s="17"/>
      <c r="J25" s="17"/>
      <c r="K25" s="17"/>
      <c r="L25" s="17"/>
      <c r="M25" s="17"/>
      <c r="N25" s="17"/>
      <c r="O25" s="17"/>
      <c r="P25" s="17"/>
      <c r="R25" s="352" t="s">
        <v>834</v>
      </c>
      <c r="S25" s="456">
        <v>20</v>
      </c>
      <c r="T25" s="457"/>
      <c r="U25" s="462"/>
      <c r="V25" s="456">
        <v>20</v>
      </c>
      <c r="W25" s="457"/>
      <c r="X25" s="462"/>
      <c r="Y25" s="456">
        <f>300/11</f>
        <v>27.272727272727273</v>
      </c>
      <c r="Z25" s="457"/>
      <c r="AA25" s="462"/>
      <c r="AB25" s="456">
        <f>300/11</f>
        <v>27.272727272727273</v>
      </c>
      <c r="AC25" s="457"/>
      <c r="AD25" s="462"/>
      <c r="AE25" s="456">
        <f>300/11</f>
        <v>27.272727272727273</v>
      </c>
      <c r="AF25" s="457"/>
      <c r="AG25" s="458"/>
    </row>
    <row r="26" spans="2:33" ht="15.75" x14ac:dyDescent="0.25">
      <c r="B26" s="16"/>
      <c r="C26" s="16"/>
      <c r="D26" s="16"/>
      <c r="E26" s="17"/>
      <c r="F26" s="17"/>
      <c r="G26" s="17"/>
      <c r="H26" s="17"/>
      <c r="I26" s="17"/>
      <c r="J26" s="17"/>
      <c r="K26" s="17"/>
      <c r="L26" s="17"/>
      <c r="M26" s="17"/>
      <c r="N26" s="17"/>
      <c r="O26" s="17"/>
      <c r="P26" s="17"/>
    </row>
    <row r="27" spans="2:33" x14ac:dyDescent="0.25">
      <c r="B27" s="17"/>
      <c r="C27" s="17"/>
      <c r="D27" s="17"/>
      <c r="E27" s="17"/>
      <c r="F27" s="17"/>
      <c r="G27" s="17"/>
      <c r="H27" s="17"/>
      <c r="I27" s="17"/>
      <c r="J27" s="17"/>
      <c r="K27" s="17"/>
      <c r="L27" s="17"/>
      <c r="M27" s="17"/>
      <c r="N27" s="17"/>
      <c r="O27" s="17"/>
      <c r="P27" s="17"/>
    </row>
    <row r="28" spans="2:33" x14ac:dyDescent="0.25">
      <c r="B28" s="17"/>
      <c r="C28" s="17"/>
      <c r="D28" s="17"/>
      <c r="E28" s="17"/>
      <c r="F28" s="17"/>
      <c r="G28" s="17"/>
      <c r="H28" s="17"/>
      <c r="I28" s="17"/>
      <c r="J28" s="17"/>
      <c r="K28" s="17"/>
      <c r="L28" s="17"/>
      <c r="M28" s="17"/>
      <c r="N28" s="17"/>
      <c r="O28" s="17"/>
      <c r="P28" s="17"/>
      <c r="T28">
        <v>10</v>
      </c>
      <c r="U28">
        <v>2</v>
      </c>
    </row>
    <row r="29" spans="2:33" ht="15.75" x14ac:dyDescent="0.25">
      <c r="B29" s="16"/>
      <c r="C29" s="16"/>
      <c r="D29" s="16"/>
      <c r="E29" s="17"/>
      <c r="F29" s="17"/>
      <c r="G29" s="17"/>
      <c r="H29" s="17"/>
      <c r="I29" s="17"/>
      <c r="J29" s="17"/>
      <c r="K29" s="17"/>
      <c r="L29" s="17"/>
      <c r="M29" s="17"/>
      <c r="N29" s="17"/>
      <c r="O29" s="17"/>
      <c r="P29" s="17"/>
      <c r="T29">
        <v>10</v>
      </c>
      <c r="U29">
        <v>2</v>
      </c>
    </row>
    <row r="30" spans="2:33" x14ac:dyDescent="0.25">
      <c r="B30" s="17"/>
      <c r="C30" s="17"/>
      <c r="D30" s="17"/>
      <c r="E30" s="17"/>
      <c r="F30" s="17"/>
      <c r="G30" s="17"/>
      <c r="H30" s="17"/>
      <c r="I30" s="17"/>
      <c r="J30" s="17"/>
      <c r="K30" s="17"/>
      <c r="L30" s="17"/>
      <c r="M30" s="17"/>
      <c r="N30" s="17"/>
      <c r="O30" s="17"/>
      <c r="P30" s="17"/>
      <c r="T30">
        <v>11</v>
      </c>
      <c r="U30">
        <v>3</v>
      </c>
    </row>
    <row r="31" spans="2:33" ht="15.75" x14ac:dyDescent="0.25">
      <c r="B31" s="16"/>
      <c r="C31" s="16"/>
      <c r="D31" s="16"/>
      <c r="E31" s="17"/>
      <c r="F31" s="17"/>
      <c r="G31" s="17"/>
      <c r="H31" s="17"/>
      <c r="I31" s="17"/>
      <c r="J31" s="17"/>
      <c r="K31" s="17"/>
      <c r="L31" s="17"/>
      <c r="M31" s="17"/>
      <c r="N31" s="17"/>
      <c r="O31" s="17"/>
      <c r="P31" s="17"/>
      <c r="T31">
        <v>11</v>
      </c>
      <c r="U31">
        <v>3</v>
      </c>
    </row>
    <row r="32" spans="2:33" x14ac:dyDescent="0.25">
      <c r="B32" s="17"/>
      <c r="C32" s="17"/>
      <c r="D32" s="17"/>
      <c r="E32" s="17"/>
      <c r="F32" s="17"/>
      <c r="G32" s="17"/>
      <c r="H32" s="17"/>
      <c r="I32" s="17"/>
      <c r="J32" s="17"/>
      <c r="K32" s="17"/>
      <c r="L32" s="17"/>
      <c r="M32" s="17"/>
      <c r="N32" s="17"/>
      <c r="O32" s="17"/>
      <c r="P32" s="17"/>
      <c r="T32">
        <v>11</v>
      </c>
      <c r="U32">
        <v>3</v>
      </c>
    </row>
    <row r="33" spans="2:16" ht="15.75" x14ac:dyDescent="0.25">
      <c r="B33" s="16"/>
      <c r="C33" s="16"/>
      <c r="D33" s="16"/>
      <c r="E33" s="17"/>
      <c r="F33" s="17"/>
      <c r="G33" s="17"/>
      <c r="H33" s="17"/>
      <c r="I33" s="17"/>
      <c r="J33" s="17"/>
      <c r="K33" s="17"/>
      <c r="L33" s="17"/>
      <c r="M33" s="17"/>
      <c r="N33" s="17"/>
      <c r="O33" s="17"/>
      <c r="P33" s="17"/>
    </row>
    <row r="34" spans="2:16" x14ac:dyDescent="0.25">
      <c r="B34" s="17"/>
      <c r="C34" s="17"/>
      <c r="D34" s="17"/>
      <c r="E34" s="17"/>
      <c r="F34" s="17"/>
      <c r="G34" s="17"/>
      <c r="H34" s="17"/>
      <c r="I34" s="17"/>
      <c r="J34" s="17"/>
      <c r="K34" s="17"/>
      <c r="L34" s="17"/>
      <c r="M34" s="17"/>
      <c r="N34" s="17"/>
      <c r="O34" s="17"/>
      <c r="P34" s="17"/>
    </row>
    <row r="35" spans="2:16" ht="15.75" x14ac:dyDescent="0.25">
      <c r="B35" s="16"/>
      <c r="C35" s="16"/>
      <c r="D35" s="16"/>
      <c r="E35" s="17"/>
      <c r="F35" s="17"/>
      <c r="G35" s="17"/>
      <c r="H35" s="17"/>
      <c r="I35" s="17"/>
      <c r="J35" s="17"/>
      <c r="K35" s="17"/>
      <c r="L35" s="17"/>
      <c r="M35" s="17"/>
      <c r="N35" s="17"/>
      <c r="O35" s="17"/>
      <c r="P35" s="17"/>
    </row>
    <row r="36" spans="2:16" x14ac:dyDescent="0.25">
      <c r="B36" s="17"/>
      <c r="C36" s="17"/>
      <c r="D36" s="17"/>
      <c r="E36" s="17"/>
      <c r="F36" s="17"/>
      <c r="G36" s="17"/>
      <c r="H36" s="17"/>
      <c r="I36" s="17"/>
      <c r="J36" s="17"/>
      <c r="K36" s="17"/>
      <c r="L36" s="17"/>
      <c r="M36" s="17"/>
      <c r="N36" s="17"/>
      <c r="O36" s="17"/>
      <c r="P36" s="17"/>
    </row>
    <row r="37" spans="2:16" x14ac:dyDescent="0.25">
      <c r="B37" s="18"/>
      <c r="C37" s="18"/>
      <c r="D37" s="18"/>
      <c r="E37" s="18"/>
      <c r="F37" s="18"/>
      <c r="G37" s="18"/>
      <c r="H37" s="18"/>
      <c r="I37" s="18"/>
      <c r="J37" s="18"/>
      <c r="K37" s="18"/>
      <c r="L37" s="18"/>
      <c r="M37" s="18"/>
      <c r="N37" s="18"/>
      <c r="O37" s="18"/>
      <c r="P37" s="18"/>
    </row>
    <row r="38" spans="2:16" ht="15.75" x14ac:dyDescent="0.25">
      <c r="B38" s="16"/>
      <c r="C38" s="16"/>
      <c r="D38" s="16"/>
      <c r="E38" s="16"/>
      <c r="F38" s="16"/>
      <c r="G38" s="16"/>
      <c r="H38" s="16"/>
      <c r="I38" s="16"/>
      <c r="J38" s="16"/>
      <c r="K38" s="16"/>
      <c r="L38" s="16"/>
      <c r="M38" s="16"/>
      <c r="N38" s="16"/>
      <c r="O38" s="16"/>
      <c r="P38" s="16"/>
    </row>
    <row r="39" spans="2:16" ht="15.75" x14ac:dyDescent="0.25">
      <c r="B39" s="16"/>
      <c r="C39" s="16"/>
      <c r="D39" s="16"/>
      <c r="E39" s="316"/>
      <c r="F39" s="316"/>
      <c r="G39" s="316"/>
      <c r="H39" s="316"/>
      <c r="I39" s="316"/>
      <c r="J39" s="316"/>
      <c r="K39" s="32"/>
      <c r="L39" s="32"/>
      <c r="M39" s="32"/>
      <c r="N39" s="32"/>
      <c r="O39" s="32"/>
      <c r="P39" s="32"/>
    </row>
    <row r="40" spans="2:16" x14ac:dyDescent="0.25">
      <c r="B40" s="17"/>
      <c r="C40" s="17"/>
      <c r="D40" s="17"/>
      <c r="E40" s="17"/>
      <c r="F40" s="17"/>
      <c r="G40" s="17"/>
      <c r="H40" s="17"/>
      <c r="I40" s="17"/>
      <c r="J40" s="17"/>
      <c r="K40" s="17"/>
      <c r="L40" s="17"/>
      <c r="M40" s="17"/>
      <c r="N40" s="17"/>
      <c r="O40" s="17"/>
      <c r="P40" s="17"/>
    </row>
    <row r="41" spans="2:16" x14ac:dyDescent="0.25">
      <c r="B41" s="17"/>
      <c r="C41" s="17"/>
      <c r="D41" s="17"/>
      <c r="E41" s="17"/>
      <c r="F41" s="17"/>
      <c r="G41" s="17"/>
      <c r="H41" s="17"/>
      <c r="I41" s="17"/>
      <c r="J41" s="17"/>
      <c r="K41" s="17"/>
      <c r="L41" s="17"/>
      <c r="M41" s="17"/>
      <c r="N41" s="17"/>
      <c r="O41" s="17"/>
      <c r="P41" s="17"/>
    </row>
    <row r="42" spans="2:16" x14ac:dyDescent="0.25">
      <c r="B42" s="18"/>
      <c r="C42" s="18"/>
      <c r="D42" s="18"/>
      <c r="E42" s="18"/>
      <c r="F42" s="18"/>
      <c r="G42" s="18"/>
      <c r="H42" s="18"/>
      <c r="I42" s="18"/>
      <c r="J42" s="18"/>
      <c r="K42" s="18"/>
      <c r="L42" s="18"/>
      <c r="M42" s="18"/>
      <c r="N42" s="18"/>
      <c r="O42" s="18"/>
      <c r="P42" s="18"/>
    </row>
    <row r="43" spans="2:16" ht="15.75" x14ac:dyDescent="0.25">
      <c r="B43" s="16"/>
      <c r="C43" s="16"/>
      <c r="D43" s="16"/>
      <c r="E43" s="17"/>
      <c r="F43" s="17"/>
      <c r="G43" s="17"/>
      <c r="H43" s="17"/>
      <c r="I43" s="17"/>
      <c r="J43" s="17"/>
      <c r="K43" s="17"/>
      <c r="L43" s="17"/>
      <c r="M43" s="17"/>
      <c r="N43" s="17"/>
      <c r="O43" s="17"/>
      <c r="P43" s="17"/>
    </row>
    <row r="44" spans="2:16" x14ac:dyDescent="0.25">
      <c r="B44" s="17"/>
      <c r="C44" s="17"/>
      <c r="D44" s="17"/>
      <c r="E44" s="17"/>
      <c r="F44" s="17"/>
      <c r="G44" s="17"/>
      <c r="H44" s="17"/>
      <c r="I44" s="17"/>
      <c r="J44" s="17"/>
      <c r="K44" s="17"/>
      <c r="L44" s="17"/>
      <c r="M44" s="17"/>
      <c r="N44" s="17"/>
      <c r="O44" s="17"/>
      <c r="P44" s="17"/>
    </row>
    <row r="45" spans="2:16" ht="15.75" x14ac:dyDescent="0.25">
      <c r="B45" s="16"/>
      <c r="C45" s="16"/>
      <c r="D45" s="16"/>
      <c r="E45" s="17"/>
      <c r="F45" s="17"/>
      <c r="G45" s="17"/>
      <c r="H45" s="17"/>
      <c r="I45" s="17"/>
      <c r="J45" s="17"/>
      <c r="K45" s="17"/>
      <c r="L45" s="17"/>
      <c r="M45" s="17"/>
      <c r="N45" s="17"/>
      <c r="O45" s="17"/>
      <c r="P45" s="17"/>
    </row>
    <row r="46" spans="2:16" x14ac:dyDescent="0.25">
      <c r="B46" s="17"/>
      <c r="C46" s="17"/>
      <c r="D46" s="17"/>
      <c r="E46" s="17"/>
      <c r="F46" s="17"/>
      <c r="G46" s="17"/>
      <c r="H46" s="17"/>
      <c r="I46" s="17"/>
      <c r="J46" s="17"/>
      <c r="K46" s="17"/>
      <c r="L46" s="17"/>
      <c r="M46" s="17"/>
      <c r="N46" s="17"/>
      <c r="O46" s="17"/>
      <c r="P46" s="17"/>
    </row>
    <row r="47" spans="2:16" x14ac:dyDescent="0.25">
      <c r="B47" s="17"/>
      <c r="C47" s="17"/>
      <c r="D47" s="17"/>
      <c r="E47" s="17"/>
      <c r="F47" s="17"/>
      <c r="G47" s="17"/>
      <c r="H47" s="17"/>
      <c r="I47" s="17"/>
      <c r="J47" s="17"/>
      <c r="K47" s="17"/>
      <c r="L47" s="17"/>
      <c r="M47" s="17"/>
      <c r="N47" s="17"/>
      <c r="O47" s="17"/>
      <c r="P47" s="17"/>
    </row>
    <row r="48" spans="2:16" x14ac:dyDescent="0.25">
      <c r="B48" s="17"/>
      <c r="C48" s="17"/>
      <c r="D48" s="17"/>
      <c r="E48" s="17"/>
      <c r="F48" s="17"/>
      <c r="G48" s="17"/>
      <c r="H48" s="17"/>
      <c r="I48" s="17"/>
      <c r="J48" s="17"/>
      <c r="K48" s="17"/>
      <c r="L48" s="17"/>
      <c r="M48" s="17"/>
      <c r="N48" s="17"/>
      <c r="O48" s="17"/>
      <c r="P48" s="17"/>
    </row>
    <row r="49" spans="2:16" ht="15.75" x14ac:dyDescent="0.25">
      <c r="B49" s="16"/>
      <c r="C49" s="16"/>
      <c r="D49" s="16"/>
      <c r="E49" s="17"/>
      <c r="F49" s="17"/>
      <c r="G49" s="17"/>
      <c r="H49" s="17"/>
      <c r="I49" s="17"/>
      <c r="J49" s="17"/>
      <c r="K49" s="17"/>
      <c r="L49" s="17"/>
      <c r="M49" s="17"/>
      <c r="N49" s="17"/>
      <c r="O49" s="17"/>
      <c r="P49" s="17"/>
    </row>
    <row r="50" spans="2:16" x14ac:dyDescent="0.25">
      <c r="B50" s="17"/>
      <c r="C50" s="17"/>
      <c r="D50" s="17"/>
      <c r="E50" s="17"/>
      <c r="F50" s="17"/>
      <c r="G50" s="17"/>
      <c r="H50" s="17"/>
      <c r="I50" s="17"/>
      <c r="J50" s="17"/>
      <c r="K50" s="17"/>
      <c r="L50" s="17"/>
      <c r="M50" s="17"/>
      <c r="N50" s="17"/>
      <c r="O50" s="17"/>
      <c r="P50" s="17"/>
    </row>
    <row r="51" spans="2:16" ht="15.75" x14ac:dyDescent="0.25">
      <c r="B51" s="16"/>
      <c r="C51" s="16"/>
      <c r="D51" s="16"/>
      <c r="E51" s="17"/>
      <c r="F51" s="17"/>
      <c r="G51" s="17"/>
      <c r="H51" s="17"/>
      <c r="I51" s="17"/>
      <c r="J51" s="17"/>
      <c r="K51" s="17"/>
      <c r="L51" s="17"/>
      <c r="M51" s="17"/>
      <c r="N51" s="17"/>
      <c r="O51" s="17"/>
      <c r="P51" s="17"/>
    </row>
    <row r="52" spans="2:16" x14ac:dyDescent="0.25">
      <c r="B52" s="17"/>
      <c r="C52" s="17"/>
      <c r="D52" s="17"/>
      <c r="E52" s="17"/>
      <c r="F52" s="17"/>
      <c r="G52" s="17"/>
      <c r="H52" s="17"/>
      <c r="I52" s="17"/>
      <c r="J52" s="17"/>
      <c r="K52" s="17"/>
      <c r="L52" s="17"/>
      <c r="M52" s="17"/>
      <c r="N52" s="17"/>
      <c r="O52" s="17"/>
      <c r="P52" s="17"/>
    </row>
    <row r="53" spans="2:16" x14ac:dyDescent="0.25">
      <c r="B53" s="17"/>
      <c r="C53" s="17"/>
      <c r="D53" s="17"/>
      <c r="E53" s="17"/>
      <c r="F53" s="17"/>
      <c r="G53" s="17"/>
      <c r="H53" s="17"/>
      <c r="I53" s="17"/>
      <c r="J53" s="17"/>
      <c r="K53" s="17"/>
      <c r="L53" s="17"/>
      <c r="M53" s="17"/>
      <c r="N53" s="17"/>
      <c r="O53" s="17"/>
      <c r="P53" s="17"/>
    </row>
    <row r="54" spans="2:16" ht="15.75" x14ac:dyDescent="0.25">
      <c r="B54" s="16"/>
      <c r="C54" s="16"/>
      <c r="D54" s="16"/>
      <c r="E54" s="17"/>
      <c r="F54" s="17"/>
      <c r="G54" s="17"/>
      <c r="H54" s="17"/>
      <c r="I54" s="17"/>
      <c r="J54" s="17"/>
      <c r="K54" s="17"/>
      <c r="L54" s="17"/>
      <c r="M54" s="17"/>
      <c r="N54" s="17"/>
      <c r="O54" s="17"/>
      <c r="P54" s="17"/>
    </row>
    <row r="55" spans="2:16" x14ac:dyDescent="0.25">
      <c r="B55" s="17"/>
      <c r="C55" s="17"/>
      <c r="D55" s="17"/>
      <c r="E55" s="17"/>
      <c r="F55" s="17"/>
      <c r="G55" s="17"/>
      <c r="H55" s="17"/>
      <c r="I55" s="17"/>
      <c r="J55" s="17"/>
      <c r="K55" s="17"/>
      <c r="L55" s="17"/>
      <c r="M55" s="17"/>
      <c r="N55" s="17"/>
      <c r="O55" s="17"/>
      <c r="P55" s="17"/>
    </row>
    <row r="56" spans="2:16" x14ac:dyDescent="0.25">
      <c r="B56" s="17"/>
      <c r="C56" s="17"/>
      <c r="D56" s="17"/>
      <c r="E56" s="17"/>
      <c r="F56" s="17"/>
      <c r="G56" s="17"/>
      <c r="H56" s="17"/>
      <c r="I56" s="17"/>
      <c r="J56" s="17"/>
      <c r="K56" s="17"/>
      <c r="L56" s="17"/>
      <c r="M56" s="17"/>
      <c r="N56" s="308"/>
      <c r="O56" s="308"/>
      <c r="P56" s="308"/>
    </row>
    <row r="57" spans="2:16" x14ac:dyDescent="0.25">
      <c r="B57" s="17"/>
      <c r="C57" s="17"/>
      <c r="D57" s="17"/>
      <c r="E57" s="17"/>
      <c r="F57" s="17"/>
      <c r="G57" s="17"/>
      <c r="H57" s="17"/>
      <c r="I57" s="17"/>
      <c r="J57" s="17"/>
      <c r="K57" s="17"/>
      <c r="L57" s="17"/>
      <c r="M57" s="17"/>
      <c r="N57" s="308"/>
      <c r="O57" s="308"/>
      <c r="P57" s="308"/>
    </row>
    <row r="58" spans="2:16" ht="15.75" x14ac:dyDescent="0.25">
      <c r="B58" s="16"/>
      <c r="C58" s="16"/>
      <c r="D58" s="16"/>
      <c r="E58" s="17"/>
      <c r="F58" s="17"/>
      <c r="G58" s="17"/>
      <c r="H58" s="17"/>
      <c r="I58" s="17"/>
      <c r="J58" s="17"/>
      <c r="K58" s="17"/>
      <c r="L58" s="17"/>
      <c r="M58" s="17"/>
      <c r="N58" s="17"/>
      <c r="O58" s="17"/>
      <c r="P58" s="17"/>
    </row>
    <row r="59" spans="2:16" x14ac:dyDescent="0.25">
      <c r="B59" s="17"/>
      <c r="C59" s="17"/>
      <c r="D59" s="17"/>
      <c r="E59" s="308"/>
      <c r="F59" s="308"/>
      <c r="G59" s="308"/>
      <c r="H59" s="17"/>
      <c r="I59" s="17"/>
      <c r="J59" s="17"/>
      <c r="K59" s="17"/>
      <c r="L59" s="17"/>
      <c r="M59" s="17"/>
      <c r="N59" s="17"/>
      <c r="O59" s="17"/>
      <c r="P59" s="17"/>
    </row>
    <row r="60" spans="2:16" ht="15.75" x14ac:dyDescent="0.25">
      <c r="B60" s="16"/>
      <c r="C60" s="16"/>
      <c r="D60" s="16"/>
      <c r="E60" s="17"/>
      <c r="F60" s="17"/>
      <c r="G60" s="17"/>
      <c r="H60" s="17"/>
      <c r="I60" s="17"/>
      <c r="J60" s="17"/>
      <c r="K60" s="17"/>
      <c r="L60" s="17"/>
      <c r="M60" s="17"/>
      <c r="N60" s="17"/>
      <c r="O60" s="17"/>
      <c r="P60" s="17"/>
    </row>
    <row r="61" spans="2:16" x14ac:dyDescent="0.25">
      <c r="B61" s="17"/>
      <c r="C61" s="17"/>
      <c r="D61" s="17"/>
      <c r="E61" s="317"/>
      <c r="F61" s="317"/>
      <c r="G61" s="317"/>
      <c r="H61" s="317"/>
      <c r="I61" s="317"/>
      <c r="J61" s="317"/>
      <c r="K61" s="308"/>
      <c r="L61" s="308"/>
      <c r="M61" s="308"/>
      <c r="N61" s="317"/>
      <c r="O61" s="317"/>
      <c r="P61" s="317"/>
    </row>
    <row r="62" spans="2:16" x14ac:dyDescent="0.25">
      <c r="B62" s="17"/>
      <c r="C62" s="17"/>
      <c r="D62" s="17"/>
      <c r="E62" s="17"/>
      <c r="F62" s="17"/>
      <c r="G62" s="17"/>
      <c r="H62" s="17"/>
      <c r="I62" s="17"/>
      <c r="J62" s="17"/>
      <c r="K62" s="17"/>
      <c r="L62" s="17"/>
      <c r="M62" s="17"/>
      <c r="N62" s="17"/>
      <c r="O62" s="17"/>
      <c r="P62" s="17"/>
    </row>
  </sheetData>
  <mergeCells count="32">
    <mergeCell ref="N12:P12"/>
    <mergeCell ref="N13:P13"/>
    <mergeCell ref="N14:P14"/>
    <mergeCell ref="A1:P2"/>
    <mergeCell ref="H12:J12"/>
    <mergeCell ref="H13:J13"/>
    <mergeCell ref="H14:J14"/>
    <mergeCell ref="K12:M12"/>
    <mergeCell ref="K13:M13"/>
    <mergeCell ref="K14:M14"/>
    <mergeCell ref="B12:D12"/>
    <mergeCell ref="B13:D13"/>
    <mergeCell ref="B14:D14"/>
    <mergeCell ref="E12:G12"/>
    <mergeCell ref="E13:G13"/>
    <mergeCell ref="E14:G14"/>
    <mergeCell ref="AE23:AG23"/>
    <mergeCell ref="AE24:AG24"/>
    <mergeCell ref="AE25:AG25"/>
    <mergeCell ref="R1:AG2"/>
    <mergeCell ref="Y23:AA23"/>
    <mergeCell ref="Y24:AA24"/>
    <mergeCell ref="Y25:AA25"/>
    <mergeCell ref="AB23:AD23"/>
    <mergeCell ref="AB24:AD24"/>
    <mergeCell ref="AB25:AD25"/>
    <mergeCell ref="S23:U23"/>
    <mergeCell ref="S24:U24"/>
    <mergeCell ref="S25:U25"/>
    <mergeCell ref="V23:X23"/>
    <mergeCell ref="V24:X24"/>
    <mergeCell ref="V25:X25"/>
  </mergeCells>
  <hyperlinks>
    <hyperlink ref="D4" r:id="rId1" xr:uid="{5657176F-6697-2945-BC02-6BE987DD04CD}"/>
    <hyperlink ref="G4" r:id="rId2" xr:uid="{AE60E8E5-1119-A542-9B0F-8465991907FB}"/>
    <hyperlink ref="J4" r:id="rId3" xr:uid="{ED10AEE6-62E9-E043-8051-1BE520C77A0E}"/>
    <hyperlink ref="M4" r:id="rId4" xr:uid="{99D17AEE-EB4B-C841-932D-7147FC87033D}"/>
    <hyperlink ref="P4" r:id="rId5" xr:uid="{F7CB5D3D-595B-1C47-AEE2-5DB82E253EE8}"/>
    <hyperlink ref="D5" r:id="rId6" xr:uid="{7CC78644-3AB6-7848-A25C-420BF65C53BC}"/>
    <hyperlink ref="G5" r:id="rId7" xr:uid="{AB159B68-F3CB-5749-A130-AD32A6DC427E}"/>
    <hyperlink ref="J5" r:id="rId8" xr:uid="{CF7C815D-DF8B-7947-8A5A-11E1C5711F4A}"/>
    <hyperlink ref="M5" r:id="rId9" xr:uid="{4E162155-8012-A94D-B0F5-1405E537135E}"/>
    <hyperlink ref="P5" r:id="rId10" xr:uid="{78CFCD28-7F7F-504D-89EA-E12407204A5D}"/>
    <hyperlink ref="D6" r:id="rId11" xr:uid="{26271E8D-4CB8-A541-A59F-C1C8456D2ACF}"/>
    <hyperlink ref="G6" r:id="rId12" xr:uid="{840A51CD-BDC4-D64B-9988-F358AE088E1D}"/>
    <hyperlink ref="J6" r:id="rId13" xr:uid="{EBE8785A-FBA9-7F4F-A6D1-688FFA76D7CD}"/>
    <hyperlink ref="M6" r:id="rId14" xr:uid="{B49E97B8-7359-8249-BCBD-976A3B4C0714}"/>
    <hyperlink ref="P6" r:id="rId15" xr:uid="{F68A475C-2C8D-3348-8092-0F45BA23D86E}"/>
    <hyperlink ref="D7" r:id="rId16" xr:uid="{7D518BD3-C201-9848-96CE-C30E07D03BD6}"/>
    <hyperlink ref="G7" r:id="rId17" xr:uid="{FDC72DD2-62A9-DE4D-A947-8D8C237BEFB6}"/>
    <hyperlink ref="M7" r:id="rId18" xr:uid="{9C7B50C6-3652-3A4E-A645-0362EE8281FF}"/>
    <hyperlink ref="P7" r:id="rId19" xr:uid="{8A50FD7A-A8B5-CA4F-B1CE-45B90BA857FC}"/>
    <hyperlink ref="D8" r:id="rId20" xr:uid="{F92F7EC2-EE9B-374C-9B5F-C55CAB07A47A}"/>
    <hyperlink ref="G8" r:id="rId21" xr:uid="{DDCA0CE3-B418-F44B-9A16-2620B475D59E}"/>
    <hyperlink ref="J8" r:id="rId22" xr:uid="{193DB784-D360-DE4E-A4A0-2DE2A62F7DE4}"/>
    <hyperlink ref="M8" r:id="rId23" xr:uid="{D6A02DED-DC52-7246-95E4-903D2FC40AA9}"/>
    <hyperlink ref="P8" r:id="rId24" xr:uid="{EA6AD8E5-6849-F349-BCD7-9A3969849D0C}"/>
    <hyperlink ref="D9" r:id="rId25" display="https://www.ecured.cu/Alba_Luz_Torres_Briones " xr:uid="{184B1E18-6CA0-AC40-B38E-C3CE381E784A}"/>
    <hyperlink ref="G9" r:id="rId26" xr:uid="{CF0E920A-3A2A-4248-BDFC-110CF1480418}"/>
    <hyperlink ref="J9" r:id="rId27" xr:uid="{8D53FEB4-2ABA-7A49-A444-C307D239EB87}"/>
    <hyperlink ref="M9" r:id="rId28" xr:uid="{3E63FA8D-CAA1-EC44-BEAD-70955CF3C667}"/>
    <hyperlink ref="P9" r:id="rId29" xr:uid="{73098B09-BD4E-7546-91FD-676845407983}"/>
    <hyperlink ref="D10" r:id="rId30" xr:uid="{A829EC0A-E279-3A4F-9A8B-A1B4FDD65A95}"/>
    <hyperlink ref="G10" r:id="rId31" xr:uid="{86189A25-3255-7C41-B832-9F6DE341F297}"/>
    <hyperlink ref="J10" r:id="rId32" xr:uid="{E3C942C8-35E3-1C43-AD6E-8185EC396E8C}"/>
    <hyperlink ref="M10" r:id="rId33" xr:uid="{BD0251BF-8629-3544-93AB-C1D6F9FD1578}"/>
    <hyperlink ref="P10" r:id="rId34" xr:uid="{734A6597-1DB1-6149-BC09-D0A16AA57BC8}"/>
    <hyperlink ref="D11" r:id="rId35" xr:uid="{93EF55C8-8865-AB41-BF02-43267500F5BB}"/>
    <hyperlink ref="G11" r:id="rId36" xr:uid="{CB93E6CA-7185-6C47-828C-8B0B7E5DF25C}"/>
    <hyperlink ref="J11" r:id="rId37" xr:uid="{5BCEF441-08BA-844E-9F38-723BFF9BC8D2}"/>
    <hyperlink ref="M11" r:id="rId38" xr:uid="{4FEF68D2-27A7-8443-86AC-CA0C7CAF5E08}"/>
    <hyperlink ref="P11" r:id="rId39" xr:uid="{C4EF3DE4-20AE-B145-A45A-DD34CBAF7BA1}"/>
    <hyperlink ref="J7" r:id="rId40" xr:uid="{2D25B4E5-B241-7B43-B092-316B1520A7BD}"/>
    <hyperlink ref="U5" r:id="rId41" xr:uid="{7DEDD40D-B793-444D-9706-C4EBAFF8DA90}"/>
    <hyperlink ref="X5" r:id="rId42" xr:uid="{A58775F8-D279-B744-A989-B2D8EFA5D357}"/>
    <hyperlink ref="AA5" r:id="rId43" xr:uid="{B0078EAA-4FE6-8B4C-AD7F-2AB8AB6C0026}"/>
    <hyperlink ref="AD5" r:id="rId44" xr:uid="{50629895-7B90-EE46-90B6-B8E1BB4B7BC2}"/>
    <hyperlink ref="AG5" r:id="rId45" xr:uid="{92191687-B4EC-B142-8D77-C8BF1618F1E5}"/>
    <hyperlink ref="U7" r:id="rId46" xr:uid="{00C7821D-9FD3-0140-8FE4-58A8FEB8161E}"/>
    <hyperlink ref="X7" r:id="rId47" xr:uid="{A06A919B-414D-BA44-89F9-4C74C3719B02}"/>
    <hyperlink ref="AA7" r:id="rId48" xr:uid="{48E47241-7EF8-6246-93FB-6ED6D27D9B93}"/>
    <hyperlink ref="AD7" r:id="rId49" xr:uid="{5FB11110-99C0-BB43-820F-C66D56967B1C}"/>
    <hyperlink ref="AG6" r:id="rId50" xr:uid="{98FB04AF-A62C-D24E-9829-47B30C899E02}"/>
    <hyperlink ref="U8" r:id="rId51" xr:uid="{807D8796-10A4-4248-880B-486EA59F514C}"/>
    <hyperlink ref="U9" r:id="rId52" xr:uid="{E1288CD5-66C4-C04B-9B82-3E08BC8BC96E}"/>
    <hyperlink ref="AG7" r:id="rId53" xr:uid="{2222926C-EA7C-D441-8F04-A3E5D4A78ABD}"/>
    <hyperlink ref="AG8" r:id="rId54" xr:uid="{4DCB519E-40E5-804C-BCE2-F2D63050562C}"/>
    <hyperlink ref="X8" r:id="rId55" xr:uid="{97746E8A-1AC0-6A49-B1E6-B9CEDA0BEB3B}"/>
    <hyperlink ref="AA8" r:id="rId56" xr:uid="{E4BEAFE4-DE4B-3E45-9F31-45C902F96BEE}"/>
    <hyperlink ref="AD8" r:id="rId57" xr:uid="{A2F812B7-B288-3D47-AA04-7B2A0E578CDD}"/>
    <hyperlink ref="X9" r:id="rId58" xr:uid="{BC7B9781-0B0A-E442-932F-D1EB651CC85E}"/>
    <hyperlink ref="AA9" r:id="rId59" xr:uid="{07909233-5A40-CA49-AF58-CDA9ED23CC28}"/>
    <hyperlink ref="AD9" r:id="rId60" xr:uid="{830B1DFA-47B7-D346-98EA-E565C842F734}"/>
    <hyperlink ref="U11" r:id="rId61" xr:uid="{861D2690-F4CE-AE44-BC12-81EFEEAC3E4A}"/>
    <hyperlink ref="X11" r:id="rId62" xr:uid="{4F9F2130-46A4-424E-97A4-45C473C9773B}"/>
    <hyperlink ref="AA11" r:id="rId63" xr:uid="{823D1F80-17AF-C840-8805-70D863963E9F}"/>
    <hyperlink ref="AD11" r:id="rId64" xr:uid="{89098354-2306-4342-B203-82794E277998}"/>
    <hyperlink ref="AG11" r:id="rId65" location=":~:text=A%20trav%C3%A9s%20del%20acuerdo%20presidencial,a%20partir%20de%20este%20viernes." xr:uid="{5150C3DA-53BE-F143-BAC6-106B35445A09}"/>
    <hyperlink ref="U13" r:id="rId66" xr:uid="{84CC640F-4F70-4C45-AAAA-C9FEF78F2532}"/>
    <hyperlink ref="X13" r:id="rId67" xr:uid="{3B5E07B7-2F46-A34A-BB05-7B35CE986EC7}"/>
    <hyperlink ref="AA13" r:id="rId68" xr:uid="{44BF609E-139E-E242-9C22-BA8FA94FF823}"/>
    <hyperlink ref="AD13" r:id="rId69" xr:uid="{D651F5AC-2C76-4D4F-A642-62F2109670CE}"/>
    <hyperlink ref="AG13" r:id="rId70" xr:uid="{22C6C0C5-6AA8-AD4A-BDAF-4BE5FCDEE1F6}"/>
    <hyperlink ref="AG14" r:id="rId71" xr:uid="{8240183C-8AD0-1147-B0D1-F0CFC8ECA8C8}"/>
    <hyperlink ref="AA14" r:id="rId72" xr:uid="{204D9749-EB7E-2341-A3E5-EE9D5F49A943}"/>
    <hyperlink ref="AD14" r:id="rId73" xr:uid="{86BF8346-A312-774A-ADBC-6CEDE991A49C}"/>
    <hyperlink ref="U16" r:id="rId74" xr:uid="{4515B96A-12F1-3C48-934F-75E4EFDEE275}"/>
    <hyperlink ref="X16" r:id="rId75" xr:uid="{84E235BF-35FA-C34B-8029-9CFDC1A96B3C}"/>
    <hyperlink ref="AA16" r:id="rId76" xr:uid="{5CCA8801-3267-A74B-AAEA-56BC8FBCF889}"/>
    <hyperlink ref="AD16" r:id="rId77" xr:uid="{4665C67F-051B-FE4F-97A6-FEDA8953C8D3}"/>
    <hyperlink ref="AG16" r:id="rId78" xr:uid="{47C26725-2940-BA48-BEF7-607E056C0A12}"/>
    <hyperlink ref="U18" r:id="rId79" xr:uid="{6FF1F633-31D3-1E4F-ACBD-C0754229EF93}"/>
    <hyperlink ref="X18" r:id="rId80" xr:uid="{82C9F258-29B1-8443-8FA0-45E91241DA25}"/>
    <hyperlink ref="AA18" r:id="rId81" xr:uid="{98A7EAB2-082E-C74C-966E-C8EECCA9DA8C}"/>
    <hyperlink ref="AD18" r:id="rId82" xr:uid="{2C0C461F-BF95-4147-A41F-FA6FB535110F}"/>
    <hyperlink ref="AG18" r:id="rId83" xr:uid="{4BAF4933-1425-1846-8593-5C8E5E6E7A0C}"/>
    <hyperlink ref="U20" r:id="rId84" xr:uid="{6A617135-4C1B-5548-A8CC-685D5ED8C9BC}"/>
    <hyperlink ref="X20" r:id="rId85" xr:uid="{C219C5C6-BA82-1847-B3B7-22948E574DA5}"/>
    <hyperlink ref="AA20" r:id="rId86" xr:uid="{521A5393-1C69-0543-8D65-8C62B985913D}"/>
    <hyperlink ref="AD20" r:id="rId87" xr:uid="{AA16B7FF-F33A-E049-9D62-1ACE980D1AF9}"/>
    <hyperlink ref="AG20" r:id="rId88" xr:uid="{50C40009-E375-A841-8CCF-DFE42916FABA}"/>
    <hyperlink ref="U22" r:id="rId89" xr:uid="{28AC9E34-5604-0F43-9AB7-50B6541793C5}"/>
    <hyperlink ref="X22" r:id="rId90" xr:uid="{B648072C-CA16-6940-AFF2-4F41EAB68D66}"/>
    <hyperlink ref="AA22" r:id="rId91" xr:uid="{F8F7C6FC-9493-944B-B9E9-F73BCA130ED4}"/>
    <hyperlink ref="AD22" r:id="rId92" xr:uid="{B54261E2-C7A6-5C45-8C80-7938C324D5A4}"/>
    <hyperlink ref="AG22" r:id="rId93" xr:uid="{E6F48CD2-CD58-DC43-860A-F74DC28E905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BASE</vt:lpstr>
      <vt:lpstr>ARGENTINA</vt:lpstr>
      <vt:lpstr>BRASIL</vt:lpstr>
      <vt:lpstr>CHILE</vt:lpstr>
      <vt:lpstr>COLOMBIA</vt:lpstr>
      <vt:lpstr>COSTA RICA</vt:lpstr>
      <vt:lpstr>EL SALVADOR</vt:lpstr>
      <vt:lpstr>MÉXICO</vt:lpstr>
      <vt:lpstr>NICARAGUA</vt:lpstr>
      <vt:lpstr>PERÚ</vt:lpstr>
      <vt:lpstr>Estimaciones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Borquez" &lt;andres.borquez@uchile.cl&gt;</dc:creator>
  <cp:keywords/>
  <dc:description/>
  <cp:lastModifiedBy>andresborquez andresborquez</cp:lastModifiedBy>
  <cp:revision/>
  <dcterms:created xsi:type="dcterms:W3CDTF">2020-09-25T22:34:26Z</dcterms:created>
  <dcterms:modified xsi:type="dcterms:W3CDTF">2024-08-19T17:23:39Z</dcterms:modified>
  <cp:category/>
  <cp:contentStatus/>
</cp:coreProperties>
</file>